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55AC4AC4-D6BC-4B66-9004-A22CE1525A22}" xr6:coauthVersionLast="47" xr6:coauthVersionMax="47" xr10:uidLastSave="{00000000-0000-0000-0000-000000000000}"/>
  <bookViews>
    <workbookView xWindow="-120" yWindow="-16320" windowWidth="29040" windowHeight="15720" tabRatio="819" firstSheet="2" activeTab="2" xr2:uid="{7D6E121C-6C6C-4835-BC0F-4955C410DCA2}"/>
  </bookViews>
  <sheets>
    <sheet name="【省エネ】申請_チェックリスト " sheetId="10" state="hidden" r:id="rId1"/>
    <sheet name="【省エネ】実績_チェックリスト " sheetId="11" state="hidden" r:id="rId2"/>
    <sheet name="参考様式1_費用総括表【窓・ドア・断熱材】" sheetId="13" r:id="rId3"/>
    <sheet name="参考様式2_費用明細書【窓・ドア・断熱材】" sheetId="7" r:id="rId4"/>
    <sheet name="参考様式2_費用明細書【省エネ診断等】" sheetId="2" r:id="rId5"/>
    <sheet name="参考様式3_省エネ性能診断実績整理図" sheetId="14" r:id="rId6"/>
    <sheet name="参考様式4_プラン別対象住戸等級表_診断" sheetId="26" r:id="rId7"/>
    <sheet name="参考様式4_プラン別対象住戸等級表_改修" sheetId="15" r:id="rId8"/>
    <sheet name="参考様式5_施工前・施工後の写真" sheetId="28" r:id="rId9"/>
    <sheet name="参考様式6_施工証明書" sheetId="21" r:id="rId10"/>
    <sheet name="参考様式7_省エネ性能ラベル・不動産広告" sheetId="23" r:id="rId11"/>
    <sheet name="参考様式8_個別クレジット契約による助成金に関する取決書" sheetId="25" r:id="rId12"/>
  </sheets>
  <externalReferences>
    <externalReference r:id="rId13"/>
    <externalReference r:id="rId14"/>
    <externalReference r:id="rId15"/>
    <externalReference r:id="rId16"/>
    <externalReference r:id="rId17"/>
  </externalReferences>
  <definedNames>
    <definedName name="a" localSheetId="3">#REF!</definedName>
    <definedName name="a">#REF!</definedName>
    <definedName name="_xlnm.Print_Area" localSheetId="1">'【省エネ】実績_チェックリスト '!$A$1:$G$35</definedName>
    <definedName name="_xlnm.Print_Area" localSheetId="0">'【省エネ】申請_チェックリスト '!$A$1:$F$26</definedName>
    <definedName name="_xlnm.Print_Area" localSheetId="2">参考様式1_費用総括表【窓・ドア・断熱材】!$A$7:$M$40</definedName>
    <definedName name="_xlnm.Print_Area" localSheetId="4">参考様式2_費用明細書【省エネ診断等】!$A$1:$L$43</definedName>
    <definedName name="_xlnm.Print_Area" localSheetId="3">参考様式2_費用明細書【窓・ドア・断熱材】!$C$1:$BU$83</definedName>
    <definedName name="_xlnm.Print_Area" localSheetId="5">参考様式3_省エネ性能診断実績整理図!$A$1:$AN$28</definedName>
    <definedName name="_xlnm.Print_Area" localSheetId="7">参考様式4_プラン別対象住戸等級表_改修!$A$1:$AN$28</definedName>
    <definedName name="_xlnm.Print_Area" localSheetId="6">参考様式4_プラン別対象住戸等級表_診断!$A$1:$AN$28</definedName>
    <definedName name="_xlnm.Print_Area" localSheetId="11">参考様式8_個別クレジット契約による助成金に関する取決書!$A$1:$Z$42</definedName>
    <definedName name="Z_5DF6095D_EE5A_4450_8243_0025653872E0_.wvu.PrintArea" localSheetId="2" hidden="1">参考様式1_費用総括表【窓・ドア・断熱材】!#REF!</definedName>
    <definedName name="Z_65314456_4584_4735_86CA_07B7464AD59F_.wvu.PrintArea" localSheetId="0" hidden="1">'【省エネ】申請_チェックリスト '!$A$1:$G$26</definedName>
    <definedName name="Z_65314456_4584_4735_86CA_07B7464AD59F_.wvu.PrintArea" localSheetId="2" hidden="1">参考様式1_費用総括表【窓・ドア・断熱材】!#REF!</definedName>
    <definedName name="Z_65314456_4584_4735_86CA_07B7464AD59F_.wvu.PrintArea" localSheetId="4" hidden="1">参考様式2_費用明細書【省エネ診断等】!$B$1:$J$43</definedName>
    <definedName name="Z_684E316E_6B39_4672_A587_137EA8057145_.wvu.PrintArea" localSheetId="0" hidden="1">'【省エネ】申請_チェックリスト '!$A$1:$G$26</definedName>
    <definedName name="Z_684E316E_6B39_4672_A587_137EA8057145_.wvu.PrintArea" localSheetId="2" hidden="1">参考様式1_費用総括表【窓・ドア・断熱材】!#REF!</definedName>
    <definedName name="Z_684E316E_6B39_4672_A587_137EA8057145_.wvu.PrintArea" localSheetId="4" hidden="1">参考様式2_費用明細書【省エネ診断等】!$B$1:$J$43</definedName>
    <definedName name="Z_80D4E5F5_3B40_4A5D_A068_F5F45B91F6D6_.wvu.PrintArea" localSheetId="3" hidden="1">参考様式2_費用明細書【窓・ドア・断熱材】!$C$1:$BU$83</definedName>
    <definedName name="Z_97F00191_2119_4E42_8822_D388B324BC68_.wvu.PrintArea" localSheetId="3" hidden="1">参考様式2_費用明細書【窓・ドア・断熱材】!$C$1:$BU$83</definedName>
    <definedName name="Z_A11B3027_FC07_490D_A66C_6C6A0A78D4D1_.wvu.PrintArea" localSheetId="2" hidden="1">参考様式1_費用総括表【窓・ドア・断熱材】!#REF!</definedName>
    <definedName name="Z_C9E3A067_5744_44A1_87B8_C87CA9838201_.wvu.PrintArea" localSheetId="2" hidden="1">参考様式1_費用総括表【窓・ドア・断熱材】!#REF!</definedName>
    <definedName name="あ" localSheetId="3">[1]基本情報!#REF!</definedName>
    <definedName name="あ">[1]基本情報!#REF!</definedName>
    <definedName name="車">[2]車両別集計!$B$4:$B$112</definedName>
    <definedName name="設備">[3]データ参照シート!$B$2</definedName>
    <definedName name="大分類" localSheetId="1">[4]基本情報!#REF!</definedName>
    <definedName name="大分類" localSheetId="0">[4]基本情報!#REF!</definedName>
    <definedName name="大分類" localSheetId="2">[4]基本情報!#REF!</definedName>
    <definedName name="大分類" localSheetId="4">[4]基本情報!#REF!</definedName>
    <definedName name="大分類" localSheetId="3">[4]基本情報!#REF!</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7" l="1"/>
  <c r="AT17" i="7"/>
  <c r="AV17" i="7"/>
  <c r="AX17" i="7"/>
  <c r="AZ17" i="7"/>
  <c r="BB17" i="7"/>
  <c r="BD17" i="7"/>
  <c r="BF17" i="7"/>
  <c r="BH17" i="7"/>
  <c r="BJ17" i="7"/>
  <c r="BL17" i="7"/>
  <c r="BN17" i="7"/>
  <c r="BP17" i="7"/>
  <c r="BR17" i="7"/>
  <c r="BT17" i="7"/>
  <c r="AT18" i="7"/>
  <c r="AV18" i="7"/>
  <c r="AX18" i="7"/>
  <c r="AZ18" i="7"/>
  <c r="BB18" i="7"/>
  <c r="BD18" i="7"/>
  <c r="BF18" i="7"/>
  <c r="BH18" i="7"/>
  <c r="BJ18" i="7"/>
  <c r="BL18" i="7"/>
  <c r="BN18" i="7"/>
  <c r="BP18" i="7"/>
  <c r="BR18" i="7"/>
  <c r="BT18" i="7"/>
  <c r="AT19" i="7"/>
  <c r="AV19" i="7"/>
  <c r="AX19" i="7"/>
  <c r="AZ19" i="7"/>
  <c r="BB19" i="7"/>
  <c r="BD19" i="7"/>
  <c r="BF19" i="7"/>
  <c r="BH19" i="7"/>
  <c r="BJ19" i="7"/>
  <c r="BL19" i="7"/>
  <c r="BN19" i="7"/>
  <c r="BP19" i="7"/>
  <c r="BR19" i="7"/>
  <c r="BT19" i="7"/>
  <c r="AT20" i="7"/>
  <c r="AV20" i="7"/>
  <c r="AX20" i="7"/>
  <c r="AZ20" i="7"/>
  <c r="BB20" i="7"/>
  <c r="BD20" i="7"/>
  <c r="BF20" i="7"/>
  <c r="BH20" i="7"/>
  <c r="BJ20" i="7"/>
  <c r="BL20" i="7"/>
  <c r="BN20" i="7"/>
  <c r="BP20" i="7"/>
  <c r="BR20" i="7"/>
  <c r="BT20" i="7"/>
  <c r="BT16" i="7"/>
  <c r="BR16" i="7"/>
  <c r="BP16" i="7"/>
  <c r="BN16" i="7"/>
  <c r="BL16" i="7"/>
  <c r="BJ16" i="7"/>
  <c r="BH16" i="7"/>
  <c r="BF16" i="7"/>
  <c r="BD16" i="7"/>
  <c r="BB16" i="7"/>
  <c r="AZ16" i="7"/>
  <c r="AX16" i="7"/>
  <c r="AV16" i="7"/>
  <c r="AT16" i="7"/>
  <c r="AR17" i="7"/>
  <c r="AR18" i="7"/>
  <c r="AR19" i="7"/>
  <c r="AR20" i="7"/>
  <c r="AR16" i="7"/>
  <c r="AP17" i="7"/>
  <c r="AP18" i="7"/>
  <c r="AP19" i="7"/>
  <c r="AP20" i="7"/>
  <c r="AP16" i="7"/>
  <c r="AN17" i="7"/>
  <c r="AN18" i="7"/>
  <c r="AN19" i="7"/>
  <c r="AN20" i="7"/>
  <c r="AN16" i="7"/>
  <c r="AL20" i="7"/>
  <c r="AL19" i="7"/>
  <c r="AL18" i="7"/>
  <c r="AL17" i="7"/>
  <c r="AL16" i="7"/>
  <c r="AJ20" i="7"/>
  <c r="AJ19" i="7"/>
  <c r="AJ18" i="7"/>
  <c r="AJ17" i="7"/>
  <c r="AJ16" i="7"/>
  <c r="BT21" i="7" l="1"/>
  <c r="CM71" i="7"/>
  <c r="L54" i="7" l="1"/>
  <c r="O54" i="7"/>
  <c r="Q54" i="7"/>
  <c r="S54" i="7"/>
  <c r="L55" i="7"/>
  <c r="O55" i="7"/>
  <c r="Q55" i="7"/>
  <c r="S55" i="7"/>
  <c r="O56" i="7"/>
  <c r="Q56" i="7"/>
  <c r="S56" i="7"/>
  <c r="L57" i="7"/>
  <c r="O57" i="7"/>
  <c r="Q57" i="7"/>
  <c r="S57" i="7"/>
  <c r="L58" i="7"/>
  <c r="O58" i="7"/>
  <c r="Q58" i="7"/>
  <c r="S58" i="7"/>
  <c r="L59" i="7"/>
  <c r="O59" i="7"/>
  <c r="Q59" i="7"/>
  <c r="S59" i="7"/>
  <c r="L60" i="7"/>
  <c r="O60" i="7"/>
  <c r="Q60" i="7"/>
  <c r="S60" i="7"/>
  <c r="L61" i="7"/>
  <c r="O61" i="7"/>
  <c r="Q61" i="7"/>
  <c r="S61" i="7"/>
  <c r="L62" i="7"/>
  <c r="O62" i="7"/>
  <c r="Q62" i="7"/>
  <c r="S62" i="7"/>
  <c r="L63" i="7"/>
  <c r="O63" i="7"/>
  <c r="Q63" i="7"/>
  <c r="S63" i="7"/>
  <c r="L64" i="7"/>
  <c r="O64" i="7"/>
  <c r="Q64" i="7"/>
  <c r="S64" i="7"/>
  <c r="O65" i="7"/>
  <c r="O66" i="7"/>
  <c r="O67" i="7"/>
  <c r="O68" i="7"/>
  <c r="O69" i="7"/>
  <c r="O70" i="7"/>
  <c r="O71" i="7"/>
  <c r="O72" i="7"/>
  <c r="O73" i="7"/>
  <c r="O74" i="7"/>
  <c r="O75" i="7"/>
  <c r="O76" i="7"/>
  <c r="O77" i="7"/>
  <c r="O78" i="7"/>
  <c r="O79" i="7"/>
  <c r="O80" i="7"/>
  <c r="O81" i="7"/>
  <c r="O82" i="7"/>
  <c r="O83" i="7"/>
  <c r="S65" i="7"/>
  <c r="S66" i="7"/>
  <c r="S67" i="7"/>
  <c r="S68" i="7"/>
  <c r="S69" i="7"/>
  <c r="S70" i="7"/>
  <c r="S71" i="7"/>
  <c r="S72" i="7"/>
  <c r="S73" i="7"/>
  <c r="S74" i="7"/>
  <c r="S75" i="7"/>
  <c r="S76" i="7"/>
  <c r="S77" i="7"/>
  <c r="S78" i="7"/>
  <c r="S79" i="7"/>
  <c r="S80" i="7"/>
  <c r="S81" i="7"/>
  <c r="S82" i="7"/>
  <c r="S83" i="7"/>
  <c r="CU83" i="7"/>
  <c r="CS83" i="7"/>
  <c r="CQ83" i="7"/>
  <c r="CO83" i="7"/>
  <c r="CM83" i="7"/>
  <c r="CJ83" i="7"/>
  <c r="CU82" i="7"/>
  <c r="CS82" i="7"/>
  <c r="CQ82" i="7"/>
  <c r="CO82" i="7"/>
  <c r="CM82" i="7"/>
  <c r="CJ82" i="7"/>
  <c r="CU81" i="7"/>
  <c r="CS81" i="7"/>
  <c r="CQ81" i="7"/>
  <c r="CO81" i="7"/>
  <c r="CM81" i="7"/>
  <c r="CJ81" i="7"/>
  <c r="CU80" i="7"/>
  <c r="CS80" i="7"/>
  <c r="CQ80" i="7"/>
  <c r="CO80" i="7"/>
  <c r="CM80" i="7"/>
  <c r="CJ80" i="7"/>
  <c r="CU79" i="7"/>
  <c r="CS79" i="7"/>
  <c r="CQ79" i="7"/>
  <c r="CO79" i="7"/>
  <c r="CM79" i="7"/>
  <c r="CJ79" i="7"/>
  <c r="CU78" i="7"/>
  <c r="CS78" i="7"/>
  <c r="CQ78" i="7"/>
  <c r="CO78" i="7"/>
  <c r="CM78" i="7"/>
  <c r="CJ78" i="7"/>
  <c r="CU77" i="7"/>
  <c r="CS77" i="7"/>
  <c r="CQ77" i="7"/>
  <c r="CO77" i="7"/>
  <c r="CM77" i="7"/>
  <c r="CJ77" i="7"/>
  <c r="CU76" i="7"/>
  <c r="CS76" i="7"/>
  <c r="CQ76" i="7"/>
  <c r="CO76" i="7"/>
  <c r="CM76" i="7"/>
  <c r="CJ76" i="7"/>
  <c r="CU75" i="7"/>
  <c r="CS75" i="7"/>
  <c r="CQ75" i="7"/>
  <c r="CO75" i="7"/>
  <c r="CM75" i="7"/>
  <c r="CJ75" i="7"/>
  <c r="CU74" i="7"/>
  <c r="CS74" i="7"/>
  <c r="CQ74" i="7"/>
  <c r="CO74" i="7"/>
  <c r="CM74" i="7"/>
  <c r="CJ74" i="7"/>
  <c r="CU73" i="7"/>
  <c r="CS73" i="7"/>
  <c r="CQ73" i="7"/>
  <c r="CO73" i="7"/>
  <c r="CM73" i="7"/>
  <c r="CJ73" i="7"/>
  <c r="CU72" i="7"/>
  <c r="CS72" i="7"/>
  <c r="CQ72" i="7"/>
  <c r="CO72" i="7"/>
  <c r="CM72" i="7"/>
  <c r="CJ72" i="7"/>
  <c r="CU71" i="7"/>
  <c r="CS71" i="7"/>
  <c r="CQ71" i="7"/>
  <c r="CO71" i="7"/>
  <c r="CJ71" i="7"/>
  <c r="CU70" i="7"/>
  <c r="CS70" i="7"/>
  <c r="CQ70" i="7"/>
  <c r="CO70" i="7"/>
  <c r="CM70" i="7"/>
  <c r="CJ70" i="7"/>
  <c r="CU69" i="7"/>
  <c r="CS69" i="7"/>
  <c r="CQ69" i="7"/>
  <c r="CO69" i="7"/>
  <c r="CM69" i="7"/>
  <c r="CJ69" i="7"/>
  <c r="CU68" i="7"/>
  <c r="CS68" i="7"/>
  <c r="CQ68" i="7"/>
  <c r="CO68" i="7"/>
  <c r="CM68" i="7"/>
  <c r="CJ68" i="7"/>
  <c r="CU67" i="7"/>
  <c r="CS67" i="7"/>
  <c r="CQ67" i="7"/>
  <c r="CO67" i="7"/>
  <c r="CM67" i="7"/>
  <c r="CJ67" i="7"/>
  <c r="CU66" i="7"/>
  <c r="CS66" i="7"/>
  <c r="CQ66" i="7"/>
  <c r="CO66" i="7"/>
  <c r="CM66" i="7"/>
  <c r="CJ66" i="7"/>
  <c r="CU65" i="7"/>
  <c r="CS65" i="7"/>
  <c r="CQ65" i="7"/>
  <c r="CM65" i="7"/>
  <c r="CO65" i="7" s="1"/>
  <c r="CJ65" i="7"/>
  <c r="CU64" i="7"/>
  <c r="CS64" i="7"/>
  <c r="CJ64" i="7"/>
  <c r="CU63" i="7"/>
  <c r="CS63" i="7"/>
  <c r="CJ63" i="7"/>
  <c r="CU62" i="7"/>
  <c r="CS62" i="7"/>
  <c r="CJ62" i="7"/>
  <c r="CU61" i="7"/>
  <c r="CS61" i="7"/>
  <c r="CJ61" i="7"/>
  <c r="CU60" i="7"/>
  <c r="CS60" i="7"/>
  <c r="CJ60" i="7"/>
  <c r="CU59" i="7"/>
  <c r="CS59" i="7"/>
  <c r="CJ59" i="7"/>
  <c r="CU58" i="7"/>
  <c r="CS58" i="7"/>
  <c r="CJ58" i="7"/>
  <c r="CU57" i="7"/>
  <c r="CS57" i="7"/>
  <c r="CJ57" i="7"/>
  <c r="CU56" i="7"/>
  <c r="CS56" i="7"/>
  <c r="CJ56" i="7"/>
  <c r="CU55" i="7"/>
  <c r="CS55" i="7"/>
  <c r="CJ55" i="7"/>
  <c r="CU54" i="7"/>
  <c r="CS54" i="7"/>
  <c r="CJ54" i="7"/>
  <c r="CG50" i="7"/>
  <c r="CG49" i="7"/>
  <c r="CG48" i="7"/>
  <c r="CG47" i="7"/>
  <c r="CG46" i="7"/>
  <c r="CK11" i="7"/>
  <c r="CK10" i="7"/>
  <c r="CK9" i="7"/>
  <c r="CK8" i="7"/>
  <c r="AG54" i="7"/>
  <c r="AG55" i="7"/>
  <c r="AE54" i="7"/>
  <c r="AE55" i="7"/>
  <c r="AC54" i="7"/>
  <c r="AC55" i="7"/>
  <c r="AA54" i="7"/>
  <c r="AA55" i="7"/>
  <c r="W54" i="7"/>
  <c r="Y54" i="7"/>
  <c r="Y55" i="7"/>
  <c r="W55" i="7"/>
  <c r="U54" i="7"/>
  <c r="U55" i="7"/>
  <c r="CK13" i="7" l="1"/>
  <c r="CM13" i="7"/>
  <c r="CO13" i="7" l="1"/>
  <c r="AK54" i="7"/>
  <c r="M8" i="7"/>
  <c r="N20" i="7"/>
  <c r="BC81" i="7"/>
  <c r="N19" i="7"/>
  <c r="R17" i="7" l="1"/>
  <c r="I47" i="7"/>
  <c r="I48" i="7"/>
  <c r="I49" i="7"/>
  <c r="I50" i="7"/>
  <c r="I46" i="7"/>
  <c r="M13" i="7" l="1"/>
  <c r="R22" i="7"/>
  <c r="R23" i="7"/>
  <c r="J23" i="2" l="1"/>
  <c r="V23" i="2"/>
  <c r="J24" i="2"/>
  <c r="V24" i="2"/>
  <c r="J25" i="2"/>
  <c r="V25" i="2"/>
  <c r="J26" i="2"/>
  <c r="V26" i="2"/>
  <c r="V33" i="2" s="1"/>
  <c r="J27" i="2"/>
  <c r="V27" i="2"/>
  <c r="J28" i="2"/>
  <c r="V28" i="2"/>
  <c r="J29" i="2"/>
  <c r="V29" i="2"/>
  <c r="J30" i="2"/>
  <c r="V30" i="2"/>
  <c r="J31" i="2"/>
  <c r="V31" i="2"/>
  <c r="J32" i="2"/>
  <c r="V32" i="2"/>
  <c r="J33" i="2" l="1"/>
  <c r="R20" i="7"/>
  <c r="R19" i="7"/>
  <c r="P19" i="7"/>
  <c r="L68" i="7"/>
  <c r="L69" i="7"/>
  <c r="L70" i="7"/>
  <c r="L71" i="7"/>
  <c r="L72" i="7"/>
  <c r="L73" i="7"/>
  <c r="L74" i="7"/>
  <c r="L75" i="7"/>
  <c r="L76" i="7"/>
  <c r="L77" i="7"/>
  <c r="L78" i="7"/>
  <c r="L79" i="7"/>
  <c r="L80" i="7"/>
  <c r="L81" i="7"/>
  <c r="L82" i="7"/>
  <c r="L83" i="7"/>
  <c r="Q68" i="7"/>
  <c r="Q69" i="7"/>
  <c r="Q70" i="7"/>
  <c r="Q71" i="7"/>
  <c r="Q72" i="7"/>
  <c r="Q73" i="7"/>
  <c r="Q74" i="7"/>
  <c r="Q75" i="7"/>
  <c r="Q76" i="7"/>
  <c r="Q77" i="7"/>
  <c r="Q78" i="7"/>
  <c r="Q79" i="7"/>
  <c r="Q80" i="7"/>
  <c r="Q81" i="7"/>
  <c r="Q82" i="7"/>
  <c r="Q83" i="7"/>
  <c r="U68" i="7"/>
  <c r="U69" i="7"/>
  <c r="U70" i="7"/>
  <c r="U71" i="7"/>
  <c r="U72" i="7"/>
  <c r="U73" i="7"/>
  <c r="U74" i="7"/>
  <c r="U75" i="7"/>
  <c r="U76" i="7"/>
  <c r="U77" i="7"/>
  <c r="U78" i="7"/>
  <c r="U79" i="7"/>
  <c r="U80" i="7"/>
  <c r="U81" i="7"/>
  <c r="U82" i="7"/>
  <c r="U83" i="7"/>
  <c r="W68" i="7"/>
  <c r="W69" i="7"/>
  <c r="W70" i="7"/>
  <c r="W71" i="7"/>
  <c r="W72" i="7"/>
  <c r="W73" i="7"/>
  <c r="W74" i="7"/>
  <c r="W75" i="7"/>
  <c r="W76" i="7"/>
  <c r="W77" i="7"/>
  <c r="W78" i="7"/>
  <c r="W79" i="7"/>
  <c r="W80" i="7"/>
  <c r="W81" i="7"/>
  <c r="W82" i="7"/>
  <c r="W83" i="7"/>
  <c r="Y68" i="7"/>
  <c r="Y69" i="7"/>
  <c r="Y70" i="7"/>
  <c r="Y71" i="7"/>
  <c r="Y72" i="7"/>
  <c r="Y73" i="7"/>
  <c r="Y74" i="7"/>
  <c r="Y75" i="7"/>
  <c r="Y76" i="7"/>
  <c r="Y77" i="7"/>
  <c r="Y78" i="7"/>
  <c r="Y79" i="7"/>
  <c r="Y80" i="7"/>
  <c r="Y81" i="7"/>
  <c r="Y82" i="7"/>
  <c r="Y83" i="7"/>
  <c r="AA68" i="7"/>
  <c r="AA69" i="7"/>
  <c r="AA70" i="7"/>
  <c r="AA71" i="7"/>
  <c r="AA72" i="7"/>
  <c r="AA73" i="7"/>
  <c r="AA74" i="7"/>
  <c r="AA75" i="7"/>
  <c r="AA76" i="7"/>
  <c r="AA77" i="7"/>
  <c r="AA78" i="7"/>
  <c r="AA79" i="7"/>
  <c r="AA80" i="7"/>
  <c r="AA81" i="7"/>
  <c r="AA82" i="7"/>
  <c r="AA83" i="7"/>
  <c r="AC68" i="7"/>
  <c r="AC69" i="7"/>
  <c r="AC70" i="7"/>
  <c r="AC71" i="7"/>
  <c r="AC72" i="7"/>
  <c r="AC73" i="7"/>
  <c r="AC74" i="7"/>
  <c r="AC75" i="7"/>
  <c r="AC76" i="7"/>
  <c r="AC77" i="7"/>
  <c r="AC78" i="7"/>
  <c r="AC79" i="7"/>
  <c r="AC80" i="7"/>
  <c r="AC81" i="7"/>
  <c r="AC82" i="7"/>
  <c r="AC83" i="7"/>
  <c r="AE68" i="7"/>
  <c r="AE69" i="7"/>
  <c r="AE70" i="7"/>
  <c r="AE71" i="7"/>
  <c r="AE72" i="7"/>
  <c r="AE73" i="7"/>
  <c r="AE74" i="7"/>
  <c r="AE75" i="7"/>
  <c r="AE76" i="7"/>
  <c r="AE77" i="7"/>
  <c r="AE78" i="7"/>
  <c r="AE79" i="7"/>
  <c r="AE80" i="7"/>
  <c r="AE81" i="7"/>
  <c r="AE82" i="7"/>
  <c r="AE83" i="7"/>
  <c r="AG68" i="7"/>
  <c r="AG69" i="7"/>
  <c r="AG70" i="7"/>
  <c r="AG71" i="7"/>
  <c r="AG72" i="7"/>
  <c r="AG73" i="7"/>
  <c r="AG74" i="7"/>
  <c r="AG75" i="7"/>
  <c r="AG76" i="7"/>
  <c r="AG77" i="7"/>
  <c r="AG78" i="7"/>
  <c r="AG79" i="7"/>
  <c r="AG80" i="7"/>
  <c r="AG81" i="7"/>
  <c r="AG82" i="7"/>
  <c r="AG83" i="7"/>
  <c r="AI68" i="7"/>
  <c r="AI69" i="7"/>
  <c r="AI70" i="7"/>
  <c r="AI71" i="7"/>
  <c r="AI72" i="7"/>
  <c r="AI73" i="7"/>
  <c r="AI74" i="7"/>
  <c r="AI75" i="7"/>
  <c r="AI76" i="7"/>
  <c r="AI77" i="7"/>
  <c r="AI78" i="7"/>
  <c r="AI79" i="7"/>
  <c r="AI80" i="7"/>
  <c r="AI81" i="7"/>
  <c r="AI82" i="7"/>
  <c r="AI83" i="7"/>
  <c r="AK68" i="7"/>
  <c r="AK69" i="7"/>
  <c r="AK70" i="7"/>
  <c r="AK71" i="7"/>
  <c r="AK72" i="7"/>
  <c r="AK73" i="7"/>
  <c r="AK74" i="7"/>
  <c r="AK75" i="7"/>
  <c r="AK76" i="7"/>
  <c r="AK77" i="7"/>
  <c r="AK78" i="7"/>
  <c r="AK79" i="7"/>
  <c r="AK80" i="7"/>
  <c r="AK81" i="7"/>
  <c r="AK82" i="7"/>
  <c r="AK83" i="7"/>
  <c r="AM68" i="7"/>
  <c r="AM69" i="7"/>
  <c r="AM70" i="7"/>
  <c r="AM71" i="7"/>
  <c r="AM72" i="7"/>
  <c r="AM73" i="7"/>
  <c r="AM74" i="7"/>
  <c r="AM75" i="7"/>
  <c r="AM76" i="7"/>
  <c r="AM77" i="7"/>
  <c r="AM78" i="7"/>
  <c r="AM79" i="7"/>
  <c r="AM80" i="7"/>
  <c r="AM81" i="7"/>
  <c r="AM82" i="7"/>
  <c r="AM83" i="7"/>
  <c r="AO68" i="7"/>
  <c r="AO69" i="7"/>
  <c r="AO70" i="7"/>
  <c r="AO71" i="7"/>
  <c r="AO72" i="7"/>
  <c r="AO73" i="7"/>
  <c r="AO74" i="7"/>
  <c r="AO75" i="7"/>
  <c r="AO76" i="7"/>
  <c r="AO77" i="7"/>
  <c r="AO78" i="7"/>
  <c r="AO79" i="7"/>
  <c r="AO80" i="7"/>
  <c r="AO81" i="7"/>
  <c r="AO82" i="7"/>
  <c r="AO83" i="7"/>
  <c r="AQ68" i="7"/>
  <c r="AQ69" i="7"/>
  <c r="AQ70" i="7"/>
  <c r="AQ71" i="7"/>
  <c r="AQ72" i="7"/>
  <c r="AQ73" i="7"/>
  <c r="AQ74" i="7"/>
  <c r="AQ75" i="7"/>
  <c r="AQ76" i="7"/>
  <c r="AQ77" i="7"/>
  <c r="AQ78" i="7"/>
  <c r="AQ79" i="7"/>
  <c r="AQ80" i="7"/>
  <c r="AQ81" i="7"/>
  <c r="AQ82" i="7"/>
  <c r="AQ83" i="7"/>
  <c r="AS68" i="7"/>
  <c r="AS69" i="7"/>
  <c r="AS70" i="7"/>
  <c r="AS71" i="7"/>
  <c r="AS72" i="7"/>
  <c r="AS73" i="7"/>
  <c r="AS74" i="7"/>
  <c r="AS75" i="7"/>
  <c r="AS76" i="7"/>
  <c r="AS77" i="7"/>
  <c r="AS78" i="7"/>
  <c r="AS79" i="7"/>
  <c r="AS80" i="7"/>
  <c r="AS81" i="7"/>
  <c r="AS82" i="7"/>
  <c r="AS83" i="7"/>
  <c r="AU68" i="7"/>
  <c r="AU69" i="7"/>
  <c r="AU70" i="7"/>
  <c r="AU71" i="7"/>
  <c r="AU72" i="7"/>
  <c r="AU73" i="7"/>
  <c r="AU74" i="7"/>
  <c r="AU75" i="7"/>
  <c r="AU76" i="7"/>
  <c r="AU77" i="7"/>
  <c r="AU78" i="7"/>
  <c r="AU79" i="7"/>
  <c r="AU80" i="7"/>
  <c r="AU81" i="7"/>
  <c r="AU82" i="7"/>
  <c r="AU83" i="7"/>
  <c r="AW68" i="7"/>
  <c r="AW69" i="7"/>
  <c r="AW70" i="7"/>
  <c r="AW71" i="7"/>
  <c r="AW72" i="7"/>
  <c r="AW73" i="7"/>
  <c r="AW74" i="7"/>
  <c r="AW75" i="7"/>
  <c r="AW76" i="7"/>
  <c r="AW77" i="7"/>
  <c r="AW78" i="7"/>
  <c r="AW79" i="7"/>
  <c r="AW80" i="7"/>
  <c r="AW81" i="7"/>
  <c r="AW82" i="7"/>
  <c r="AW83" i="7"/>
  <c r="AY68" i="7"/>
  <c r="AY69" i="7"/>
  <c r="AY70" i="7"/>
  <c r="AY71" i="7"/>
  <c r="AY72" i="7"/>
  <c r="AY73" i="7"/>
  <c r="AY74" i="7"/>
  <c r="AY75" i="7"/>
  <c r="AY76" i="7"/>
  <c r="AY77" i="7"/>
  <c r="AY78" i="7"/>
  <c r="AY79" i="7"/>
  <c r="AY80" i="7"/>
  <c r="AY81" i="7"/>
  <c r="AY82" i="7"/>
  <c r="AY83" i="7"/>
  <c r="BA68" i="7"/>
  <c r="BA69" i="7"/>
  <c r="BA70" i="7"/>
  <c r="BA71" i="7"/>
  <c r="BA72" i="7"/>
  <c r="BA73" i="7"/>
  <c r="BA74" i="7"/>
  <c r="BA75" i="7"/>
  <c r="BA76" i="7"/>
  <c r="BA77" i="7"/>
  <c r="BA78" i="7"/>
  <c r="BA79" i="7"/>
  <c r="BA80" i="7"/>
  <c r="BA81" i="7"/>
  <c r="BA82" i="7"/>
  <c r="BA83" i="7"/>
  <c r="BC68" i="7"/>
  <c r="BC69" i="7"/>
  <c r="BC70" i="7"/>
  <c r="BC71" i="7"/>
  <c r="BC72" i="7"/>
  <c r="BC73" i="7"/>
  <c r="BC74" i="7"/>
  <c r="BC75" i="7"/>
  <c r="BC76" i="7"/>
  <c r="BC77" i="7"/>
  <c r="BC78" i="7"/>
  <c r="BC79" i="7"/>
  <c r="BC80" i="7"/>
  <c r="BC82" i="7"/>
  <c r="BC83" i="7"/>
  <c r="BE68" i="7"/>
  <c r="BE69" i="7"/>
  <c r="BE70" i="7"/>
  <c r="BE71" i="7"/>
  <c r="BE72" i="7"/>
  <c r="BE73" i="7"/>
  <c r="BE74" i="7"/>
  <c r="BE75" i="7"/>
  <c r="BE76" i="7"/>
  <c r="BE77" i="7"/>
  <c r="BE78" i="7"/>
  <c r="BE79" i="7"/>
  <c r="BE80" i="7"/>
  <c r="BE81" i="7"/>
  <c r="BE82" i="7"/>
  <c r="BE83" i="7"/>
  <c r="BG68" i="7"/>
  <c r="BG69" i="7"/>
  <c r="BG70" i="7"/>
  <c r="BG71" i="7"/>
  <c r="BG72" i="7"/>
  <c r="BG73" i="7"/>
  <c r="BG74" i="7"/>
  <c r="BG75" i="7"/>
  <c r="BG76" i="7"/>
  <c r="BG77" i="7"/>
  <c r="BG78" i="7"/>
  <c r="BG79" i="7"/>
  <c r="BG80" i="7"/>
  <c r="BG81" i="7"/>
  <c r="BG82" i="7"/>
  <c r="BG83" i="7"/>
  <c r="BI68" i="7"/>
  <c r="BI69" i="7"/>
  <c r="BI70" i="7"/>
  <c r="BI71" i="7"/>
  <c r="BI72" i="7"/>
  <c r="BI73" i="7"/>
  <c r="BI74" i="7"/>
  <c r="BI75" i="7"/>
  <c r="BI76" i="7"/>
  <c r="BI77" i="7"/>
  <c r="BI78" i="7"/>
  <c r="BI79" i="7"/>
  <c r="BI80" i="7"/>
  <c r="BI81" i="7"/>
  <c r="BI82" i="7"/>
  <c r="BI83" i="7"/>
  <c r="BK68" i="7"/>
  <c r="BK69" i="7"/>
  <c r="BK70" i="7"/>
  <c r="BK71" i="7"/>
  <c r="BK72" i="7"/>
  <c r="BK73" i="7"/>
  <c r="BK74" i="7"/>
  <c r="BK75" i="7"/>
  <c r="BK76" i="7"/>
  <c r="BK77" i="7"/>
  <c r="BK78" i="7"/>
  <c r="BK79" i="7"/>
  <c r="BK80" i="7"/>
  <c r="BK81" i="7"/>
  <c r="BK82" i="7"/>
  <c r="BK83" i="7"/>
  <c r="BM68" i="7"/>
  <c r="BM69" i="7"/>
  <c r="BM70" i="7"/>
  <c r="BM71" i="7"/>
  <c r="BM72" i="7"/>
  <c r="BM73" i="7"/>
  <c r="BM74" i="7"/>
  <c r="BM75" i="7"/>
  <c r="BM76" i="7"/>
  <c r="BM77" i="7"/>
  <c r="BM78" i="7"/>
  <c r="BM79" i="7"/>
  <c r="BM80" i="7"/>
  <c r="BM81" i="7"/>
  <c r="BM82" i="7"/>
  <c r="BM83" i="7"/>
  <c r="BO68" i="7"/>
  <c r="BO69" i="7"/>
  <c r="BO70" i="7"/>
  <c r="BO71" i="7"/>
  <c r="BO72" i="7"/>
  <c r="BO73" i="7"/>
  <c r="BO74" i="7"/>
  <c r="BO75" i="7"/>
  <c r="BO76" i="7"/>
  <c r="BO77" i="7"/>
  <c r="BO78" i="7"/>
  <c r="BO79" i="7"/>
  <c r="BO80" i="7"/>
  <c r="BO81" i="7"/>
  <c r="BO82" i="7"/>
  <c r="BO83" i="7"/>
  <c r="BQ68" i="7"/>
  <c r="BQ69" i="7"/>
  <c r="BQ70" i="7"/>
  <c r="BQ71" i="7"/>
  <c r="BQ72" i="7"/>
  <c r="BQ73" i="7"/>
  <c r="BQ74" i="7"/>
  <c r="BQ75" i="7"/>
  <c r="BQ76" i="7"/>
  <c r="BQ77" i="7"/>
  <c r="BQ78" i="7"/>
  <c r="BQ79" i="7"/>
  <c r="BQ80" i="7"/>
  <c r="BQ81" i="7"/>
  <c r="BQ82" i="7"/>
  <c r="BQ83" i="7"/>
  <c r="BS68" i="7"/>
  <c r="BS69" i="7"/>
  <c r="BS70" i="7"/>
  <c r="BS71" i="7"/>
  <c r="BS72" i="7"/>
  <c r="BS73" i="7"/>
  <c r="BS74" i="7"/>
  <c r="BS75" i="7"/>
  <c r="BS76" i="7"/>
  <c r="BS77" i="7"/>
  <c r="BS78" i="7"/>
  <c r="BS79" i="7"/>
  <c r="BS80" i="7"/>
  <c r="BS81" i="7"/>
  <c r="BS82" i="7"/>
  <c r="BS83" i="7"/>
  <c r="BU68" i="7"/>
  <c r="BU69" i="7"/>
  <c r="BU70" i="7"/>
  <c r="BU71" i="7"/>
  <c r="BU72" i="7"/>
  <c r="BU73" i="7"/>
  <c r="BU74" i="7"/>
  <c r="BU75" i="7"/>
  <c r="BU76" i="7"/>
  <c r="BU77" i="7"/>
  <c r="BU78" i="7"/>
  <c r="BU79" i="7"/>
  <c r="BU80" i="7"/>
  <c r="BU81" i="7"/>
  <c r="BU82" i="7"/>
  <c r="BU83" i="7"/>
  <c r="BM55" i="7"/>
  <c r="AI54" i="7"/>
  <c r="AM54" i="7"/>
  <c r="AO54" i="7"/>
  <c r="AQ54" i="7"/>
  <c r="AS54" i="7"/>
  <c r="AU54" i="7"/>
  <c r="AW54" i="7"/>
  <c r="AY54" i="7"/>
  <c r="BA54" i="7"/>
  <c r="BC54" i="7"/>
  <c r="BE54" i="7"/>
  <c r="BG54" i="7"/>
  <c r="BI54" i="7"/>
  <c r="BK54" i="7"/>
  <c r="BM54" i="7"/>
  <c r="BO54" i="7"/>
  <c r="BQ54" i="7"/>
  <c r="BS54" i="7"/>
  <c r="BU54" i="7"/>
  <c r="AI55" i="7"/>
  <c r="AK55" i="7"/>
  <c r="AM55" i="7"/>
  <c r="AO55" i="7"/>
  <c r="AQ55" i="7"/>
  <c r="AS55" i="7"/>
  <c r="AU55" i="7"/>
  <c r="AW55" i="7"/>
  <c r="AY55" i="7"/>
  <c r="BA55" i="7"/>
  <c r="BC55" i="7"/>
  <c r="BE55" i="7"/>
  <c r="BG55" i="7"/>
  <c r="BI55" i="7"/>
  <c r="BK55" i="7"/>
  <c r="BO55" i="7"/>
  <c r="BQ55" i="7"/>
  <c r="BS55" i="7"/>
  <c r="BU55" i="7"/>
  <c r="U56" i="7"/>
  <c r="W56" i="7"/>
  <c r="Y56" i="7"/>
  <c r="AA56" i="7"/>
  <c r="AC56" i="7"/>
  <c r="AE56" i="7"/>
  <c r="AG56" i="7"/>
  <c r="AI56" i="7"/>
  <c r="AK56" i="7"/>
  <c r="AM56" i="7"/>
  <c r="AO56" i="7"/>
  <c r="AQ56" i="7"/>
  <c r="AS56" i="7"/>
  <c r="AU56" i="7"/>
  <c r="AW56" i="7"/>
  <c r="AY56" i="7"/>
  <c r="BA56" i="7"/>
  <c r="BC56" i="7"/>
  <c r="BE56" i="7"/>
  <c r="BG56" i="7"/>
  <c r="BI56" i="7"/>
  <c r="BK56" i="7"/>
  <c r="BM56" i="7"/>
  <c r="BO56" i="7"/>
  <c r="BQ56" i="7"/>
  <c r="BS56" i="7"/>
  <c r="BU56" i="7"/>
  <c r="U57" i="7"/>
  <c r="W57" i="7"/>
  <c r="Y57" i="7"/>
  <c r="X19" i="7" s="1"/>
  <c r="AA57" i="7"/>
  <c r="AC57" i="7"/>
  <c r="AE57" i="7"/>
  <c r="AG57" i="7"/>
  <c r="AI57" i="7"/>
  <c r="AK57" i="7"/>
  <c r="AM57" i="7"/>
  <c r="AO57" i="7"/>
  <c r="AQ57" i="7"/>
  <c r="AS57" i="7"/>
  <c r="AU57" i="7"/>
  <c r="AW57" i="7"/>
  <c r="AY57" i="7"/>
  <c r="BA57" i="7"/>
  <c r="BC57" i="7"/>
  <c r="BE57" i="7"/>
  <c r="BG57" i="7"/>
  <c r="BI57" i="7"/>
  <c r="BK57" i="7"/>
  <c r="BM57" i="7"/>
  <c r="BO57" i="7"/>
  <c r="BQ57" i="7"/>
  <c r="BS57" i="7"/>
  <c r="BU57" i="7"/>
  <c r="U58" i="7"/>
  <c r="W58" i="7"/>
  <c r="Y58" i="7"/>
  <c r="AA58" i="7"/>
  <c r="AC58" i="7"/>
  <c r="AE58" i="7"/>
  <c r="AG58" i="7"/>
  <c r="AI58" i="7"/>
  <c r="AK58" i="7"/>
  <c r="AM58" i="7"/>
  <c r="AO58" i="7"/>
  <c r="AQ58" i="7"/>
  <c r="AS58" i="7"/>
  <c r="AU58" i="7"/>
  <c r="AW58" i="7"/>
  <c r="AY58" i="7"/>
  <c r="BA58" i="7"/>
  <c r="BC58" i="7"/>
  <c r="BE58" i="7"/>
  <c r="BG58" i="7"/>
  <c r="BI58" i="7"/>
  <c r="BK58" i="7"/>
  <c r="BM58" i="7"/>
  <c r="BO58" i="7"/>
  <c r="BQ58" i="7"/>
  <c r="BS58" i="7"/>
  <c r="BU58" i="7"/>
  <c r="U59" i="7"/>
  <c r="W59" i="7"/>
  <c r="Y59" i="7"/>
  <c r="AA59" i="7"/>
  <c r="AC59" i="7"/>
  <c r="AE59" i="7"/>
  <c r="AG59" i="7"/>
  <c r="AI59" i="7"/>
  <c r="AK59" i="7"/>
  <c r="AM59" i="7"/>
  <c r="AO59" i="7"/>
  <c r="AQ59" i="7"/>
  <c r="AS59" i="7"/>
  <c r="AU59" i="7"/>
  <c r="AW59" i="7"/>
  <c r="AY59" i="7"/>
  <c r="BA59" i="7"/>
  <c r="BC59" i="7"/>
  <c r="BE59" i="7"/>
  <c r="BG59" i="7"/>
  <c r="BI59" i="7"/>
  <c r="BK59" i="7"/>
  <c r="BM59" i="7"/>
  <c r="BO59" i="7"/>
  <c r="BQ59" i="7"/>
  <c r="BS59" i="7"/>
  <c r="BU59" i="7"/>
  <c r="U60" i="7"/>
  <c r="W60" i="7"/>
  <c r="Y60" i="7"/>
  <c r="AA60" i="7"/>
  <c r="AC60" i="7"/>
  <c r="AE60" i="7"/>
  <c r="AG60" i="7"/>
  <c r="AI60" i="7"/>
  <c r="AK60" i="7"/>
  <c r="AM60" i="7"/>
  <c r="AO60" i="7"/>
  <c r="AQ60" i="7"/>
  <c r="AS60" i="7"/>
  <c r="AU60" i="7"/>
  <c r="AW60" i="7"/>
  <c r="AY60" i="7"/>
  <c r="BA60" i="7"/>
  <c r="BC60" i="7"/>
  <c r="BE60" i="7"/>
  <c r="BG60" i="7"/>
  <c r="BI60" i="7"/>
  <c r="BK60" i="7"/>
  <c r="BM60" i="7"/>
  <c r="BO60" i="7"/>
  <c r="BQ60" i="7"/>
  <c r="BS60" i="7"/>
  <c r="BU60" i="7"/>
  <c r="U61" i="7"/>
  <c r="W61" i="7"/>
  <c r="Y61" i="7"/>
  <c r="AA61" i="7"/>
  <c r="AC61" i="7"/>
  <c r="AE61" i="7"/>
  <c r="AG61" i="7"/>
  <c r="AF16" i="7" s="1"/>
  <c r="AI61" i="7"/>
  <c r="AK61" i="7"/>
  <c r="AM61" i="7"/>
  <c r="AO61" i="7"/>
  <c r="AQ61" i="7"/>
  <c r="AS61" i="7"/>
  <c r="AU61" i="7"/>
  <c r="AW61" i="7"/>
  <c r="AY61" i="7"/>
  <c r="BA61" i="7"/>
  <c r="BC61" i="7"/>
  <c r="BE61" i="7"/>
  <c r="BG61" i="7"/>
  <c r="BI61" i="7"/>
  <c r="BK61" i="7"/>
  <c r="BM61" i="7"/>
  <c r="BO61" i="7"/>
  <c r="BQ61" i="7"/>
  <c r="BS61" i="7"/>
  <c r="BU61" i="7"/>
  <c r="U62" i="7"/>
  <c r="W62" i="7"/>
  <c r="Y62" i="7"/>
  <c r="AA62" i="7"/>
  <c r="AC62" i="7"/>
  <c r="AE62" i="7"/>
  <c r="AG62" i="7"/>
  <c r="AI62" i="7"/>
  <c r="AK62" i="7"/>
  <c r="AM62" i="7"/>
  <c r="AO62" i="7"/>
  <c r="AQ62" i="7"/>
  <c r="AS62" i="7"/>
  <c r="AU62" i="7"/>
  <c r="AW62" i="7"/>
  <c r="AY62" i="7"/>
  <c r="BA62" i="7"/>
  <c r="BC62" i="7"/>
  <c r="BE62" i="7"/>
  <c r="BG62" i="7"/>
  <c r="BI62" i="7"/>
  <c r="BK62" i="7"/>
  <c r="BM62" i="7"/>
  <c r="BO62" i="7"/>
  <c r="BQ62" i="7"/>
  <c r="BS62" i="7"/>
  <c r="BU62" i="7"/>
  <c r="U63" i="7"/>
  <c r="W63" i="7"/>
  <c r="Y63" i="7"/>
  <c r="AA63" i="7"/>
  <c r="AC63" i="7"/>
  <c r="AE63" i="7"/>
  <c r="AG63" i="7"/>
  <c r="AI63" i="7"/>
  <c r="AK63" i="7"/>
  <c r="AM63" i="7"/>
  <c r="AO63" i="7"/>
  <c r="AQ63" i="7"/>
  <c r="AS63" i="7"/>
  <c r="AU63" i="7"/>
  <c r="AW63" i="7"/>
  <c r="AY63" i="7"/>
  <c r="BA63" i="7"/>
  <c r="BC63" i="7"/>
  <c r="BE63" i="7"/>
  <c r="BG63" i="7"/>
  <c r="BI63" i="7"/>
  <c r="BK63" i="7"/>
  <c r="BM63" i="7"/>
  <c r="BO63" i="7"/>
  <c r="BQ63" i="7"/>
  <c r="BS63" i="7"/>
  <c r="BU63" i="7"/>
  <c r="U64" i="7"/>
  <c r="W64" i="7"/>
  <c r="Y64" i="7"/>
  <c r="AA64" i="7"/>
  <c r="AC64" i="7"/>
  <c r="AE64" i="7"/>
  <c r="AG64" i="7"/>
  <c r="AI64" i="7"/>
  <c r="AK64" i="7"/>
  <c r="AM64" i="7"/>
  <c r="AO64" i="7"/>
  <c r="AQ64" i="7"/>
  <c r="AS64" i="7"/>
  <c r="AU64" i="7"/>
  <c r="AW64" i="7"/>
  <c r="AY64" i="7"/>
  <c r="BA64" i="7"/>
  <c r="BC64" i="7"/>
  <c r="BE64" i="7"/>
  <c r="BG64" i="7"/>
  <c r="BI64" i="7"/>
  <c r="BK64" i="7"/>
  <c r="BM64" i="7"/>
  <c r="BO64" i="7"/>
  <c r="BQ64" i="7"/>
  <c r="BS64" i="7"/>
  <c r="BU64" i="7"/>
  <c r="Q65" i="7"/>
  <c r="P20" i="7" s="1"/>
  <c r="U65" i="7"/>
  <c r="W65" i="7"/>
  <c r="Y65" i="7"/>
  <c r="AA65" i="7"/>
  <c r="AC65" i="7"/>
  <c r="AE65" i="7"/>
  <c r="AG65" i="7"/>
  <c r="AI65" i="7"/>
  <c r="AK65" i="7"/>
  <c r="AM65" i="7"/>
  <c r="AO65" i="7"/>
  <c r="AQ65" i="7"/>
  <c r="AS65" i="7"/>
  <c r="AU65" i="7"/>
  <c r="AW65" i="7"/>
  <c r="AY65" i="7"/>
  <c r="BA65" i="7"/>
  <c r="BC65" i="7"/>
  <c r="BE65" i="7"/>
  <c r="BG65" i="7"/>
  <c r="BI65" i="7"/>
  <c r="BK65" i="7"/>
  <c r="BM65" i="7"/>
  <c r="BO65" i="7"/>
  <c r="BQ65" i="7"/>
  <c r="BS65" i="7"/>
  <c r="BU65" i="7"/>
  <c r="Q66" i="7"/>
  <c r="U66" i="7"/>
  <c r="W66" i="7"/>
  <c r="Y66" i="7"/>
  <c r="AA66" i="7"/>
  <c r="AC66" i="7"/>
  <c r="AE66" i="7"/>
  <c r="AG66" i="7"/>
  <c r="AI66" i="7"/>
  <c r="AK66" i="7"/>
  <c r="AM66" i="7"/>
  <c r="AO66" i="7"/>
  <c r="AQ66" i="7"/>
  <c r="AS66" i="7"/>
  <c r="AU66" i="7"/>
  <c r="AW66" i="7"/>
  <c r="AY66" i="7"/>
  <c r="BA66" i="7"/>
  <c r="BC66" i="7"/>
  <c r="BE66" i="7"/>
  <c r="BG66" i="7"/>
  <c r="BI66" i="7"/>
  <c r="BK66" i="7"/>
  <c r="BM66" i="7"/>
  <c r="BO66" i="7"/>
  <c r="BQ66" i="7"/>
  <c r="BS66" i="7"/>
  <c r="BU66" i="7"/>
  <c r="Q67" i="7"/>
  <c r="U67" i="7"/>
  <c r="W67" i="7"/>
  <c r="Y67" i="7"/>
  <c r="AA67" i="7"/>
  <c r="AC67" i="7"/>
  <c r="AE67" i="7"/>
  <c r="AG67" i="7"/>
  <c r="AI67" i="7"/>
  <c r="AK67" i="7"/>
  <c r="AM67" i="7"/>
  <c r="AO67" i="7"/>
  <c r="AQ67" i="7"/>
  <c r="AS67" i="7"/>
  <c r="AU67" i="7"/>
  <c r="AW67" i="7"/>
  <c r="AY67" i="7"/>
  <c r="BA67" i="7"/>
  <c r="BC67" i="7"/>
  <c r="BE67" i="7"/>
  <c r="BG67" i="7"/>
  <c r="BI67" i="7"/>
  <c r="BK67" i="7"/>
  <c r="BM67" i="7"/>
  <c r="BO67" i="7"/>
  <c r="BQ67" i="7"/>
  <c r="BS67" i="7"/>
  <c r="BU67" i="7"/>
  <c r="L67" i="7"/>
  <c r="L66" i="7"/>
  <c r="L65" i="7"/>
  <c r="M11" i="7"/>
  <c r="M10" i="7"/>
  <c r="M9" i="7"/>
  <c r="AF19" i="7" l="1"/>
  <c r="X20" i="7"/>
  <c r="T19" i="7"/>
  <c r="AH18" i="7"/>
  <c r="AB19" i="7"/>
  <c r="AH20" i="7"/>
  <c r="AH17" i="7"/>
  <c r="AH19" i="7"/>
  <c r="AH16" i="7"/>
  <c r="AD20" i="7"/>
  <c r="Z20" i="7"/>
  <c r="V20" i="7"/>
  <c r="AF20" i="7"/>
  <c r="AB20" i="7"/>
  <c r="T20" i="7"/>
  <c r="AD19" i="7"/>
  <c r="Z19" i="7"/>
  <c r="V19" i="7"/>
  <c r="BH23" i="7"/>
  <c r="BH22" i="7"/>
  <c r="AR22" i="7"/>
  <c r="AB22" i="7"/>
  <c r="BT23" i="7"/>
  <c r="X23" i="7"/>
  <c r="BT22" i="7"/>
  <c r="BD22" i="7"/>
  <c r="AN22" i="7"/>
  <c r="X22" i="7"/>
  <c r="AN23" i="7"/>
  <c r="BD23" i="7"/>
  <c r="N23" i="7"/>
  <c r="BR23" i="7"/>
  <c r="AH23" i="7"/>
  <c r="AX22" i="7"/>
  <c r="AH22" i="7"/>
  <c r="P22" i="7"/>
  <c r="AX23" i="7"/>
  <c r="P23" i="7"/>
  <c r="BN23" i="7"/>
  <c r="BN22" i="7"/>
  <c r="AB23" i="7"/>
  <c r="BF23" i="7"/>
  <c r="AP23" i="7"/>
  <c r="Z23" i="7"/>
  <c r="BF22" i="7"/>
  <c r="AP22" i="7"/>
  <c r="Z22" i="7"/>
  <c r="BB23" i="7"/>
  <c r="AL23" i="7"/>
  <c r="V23" i="7"/>
  <c r="BR22" i="7"/>
  <c r="BB22" i="7"/>
  <c r="AL22" i="7"/>
  <c r="V22" i="7"/>
  <c r="BP23" i="7"/>
  <c r="AZ23" i="7"/>
  <c r="AJ23" i="7"/>
  <c r="T23" i="7"/>
  <c r="BP22" i="7"/>
  <c r="AZ22" i="7"/>
  <c r="AJ22" i="7"/>
  <c r="T22" i="7"/>
  <c r="N22" i="7"/>
  <c r="N17" i="7"/>
  <c r="BL23" i="7"/>
  <c r="AV23" i="7"/>
  <c r="AF23" i="7"/>
  <c r="BL22" i="7"/>
  <c r="AV22" i="7"/>
  <c r="AF22" i="7"/>
  <c r="BJ23" i="7"/>
  <c r="AT23" i="7"/>
  <c r="AD23" i="7"/>
  <c r="BJ22" i="7"/>
  <c r="AT22" i="7"/>
  <c r="AD22" i="7"/>
  <c r="AR23" i="7"/>
  <c r="N16" i="7"/>
  <c r="O13" i="7"/>
  <c r="Q13" i="7" s="1"/>
  <c r="Z17" i="7"/>
  <c r="X17" i="7"/>
  <c r="AD17" i="7"/>
  <c r="AB17" i="7"/>
  <c r="AF17" i="7"/>
  <c r="P17" i="7"/>
  <c r="T17" i="7"/>
  <c r="V17" i="7"/>
  <c r="P16" i="7"/>
  <c r="T16" i="7"/>
  <c r="X16" i="7"/>
  <c r="AB16" i="7"/>
  <c r="R16" i="7"/>
  <c r="V16" i="7"/>
  <c r="Z16" i="7"/>
  <c r="AD16" i="7"/>
  <c r="P18" i="7"/>
  <c r="T18" i="7"/>
  <c r="X18" i="7"/>
  <c r="AB18" i="7"/>
  <c r="AF18" i="7"/>
  <c r="N18" i="7"/>
  <c r="R18" i="7"/>
  <c r="V18" i="7"/>
  <c r="Z18" i="7"/>
  <c r="AD18" i="7"/>
  <c r="BT26" i="7" l="1"/>
  <c r="BT41" i="7" s="1"/>
  <c r="AX21" i="7"/>
  <c r="AX24" i="7" s="1"/>
  <c r="AL21" i="7"/>
  <c r="AL24" i="7" s="1"/>
  <c r="AL27" i="7" s="1"/>
  <c r="AL30" i="7" s="1"/>
  <c r="AL33" i="7" s="1"/>
  <c r="BN21" i="7"/>
  <c r="BN24" i="7" s="1"/>
  <c r="AH21" i="7"/>
  <c r="AH24" i="7" s="1"/>
  <c r="AH27" i="7" s="1"/>
  <c r="AH30" i="7" s="1"/>
  <c r="AH33" i="7" s="1"/>
  <c r="BB21" i="7"/>
  <c r="BB24" i="7" s="1"/>
  <c r="BR21" i="7"/>
  <c r="BR24" i="7" s="1"/>
  <c r="AP21" i="7"/>
  <c r="AP24" i="7" s="1"/>
  <c r="BF21" i="7"/>
  <c r="BF24" i="7" s="1"/>
  <c r="AT21" i="7"/>
  <c r="AT24" i="7" s="1"/>
  <c r="AT27" i="7" s="1"/>
  <c r="AT30" i="7" s="1"/>
  <c r="AT33" i="7" s="1"/>
  <c r="BJ21" i="7"/>
  <c r="BJ24" i="7" s="1"/>
  <c r="BP26" i="7"/>
  <c r="BP29" i="7" s="1"/>
  <c r="BP32" i="7" s="1"/>
  <c r="BP35" i="7" s="1"/>
  <c r="BR26" i="7"/>
  <c r="BL26" i="7"/>
  <c r="BN26" i="7"/>
  <c r="BH26" i="7"/>
  <c r="BH29" i="7" s="1"/>
  <c r="BH32" i="7" s="1"/>
  <c r="BH35" i="7" s="1"/>
  <c r="BJ26" i="7"/>
  <c r="BD26" i="7"/>
  <c r="BD29" i="7" s="1"/>
  <c r="BD32" i="7" s="1"/>
  <c r="BD35" i="7" s="1"/>
  <c r="BF26" i="7"/>
  <c r="AZ26" i="7"/>
  <c r="AZ29" i="7" s="1"/>
  <c r="AZ32" i="7" s="1"/>
  <c r="AZ35" i="7" s="1"/>
  <c r="BB26" i="7"/>
  <c r="AV26" i="7"/>
  <c r="AV29" i="7" s="1"/>
  <c r="AV32" i="7" s="1"/>
  <c r="AV35" i="7" s="1"/>
  <c r="AX26" i="7"/>
  <c r="AR26" i="7"/>
  <c r="AR29" i="7" s="1"/>
  <c r="AR32" i="7" s="1"/>
  <c r="AR35" i="7" s="1"/>
  <c r="AT26" i="7"/>
  <c r="AN26" i="7"/>
  <c r="AN29" i="7" s="1"/>
  <c r="AN32" i="7" s="1"/>
  <c r="AN35" i="7" s="1"/>
  <c r="AP26" i="7"/>
  <c r="AJ26" i="7"/>
  <c r="AJ29" i="7" s="1"/>
  <c r="AJ32" i="7" s="1"/>
  <c r="AJ35" i="7" s="1"/>
  <c r="AL26" i="7"/>
  <c r="AD26" i="7"/>
  <c r="AH26" i="7"/>
  <c r="AF26" i="7"/>
  <c r="Z26" i="7"/>
  <c r="Z29" i="7" s="1"/>
  <c r="Z32" i="7" s="1"/>
  <c r="Z35" i="7" s="1"/>
  <c r="AB26" i="7"/>
  <c r="T26" i="7"/>
  <c r="T29" i="7" s="1"/>
  <c r="T32" i="7" s="1"/>
  <c r="T35" i="7" s="1"/>
  <c r="V26" i="7"/>
  <c r="BR25" i="7"/>
  <c r="BR28" i="7" s="1"/>
  <c r="BR31" i="7" s="1"/>
  <c r="BR34" i="7" s="1"/>
  <c r="BT25" i="7"/>
  <c r="BL25" i="7"/>
  <c r="BP25" i="7"/>
  <c r="BN25" i="7"/>
  <c r="BH25" i="7"/>
  <c r="BH28" i="7" s="1"/>
  <c r="BH31" i="7" s="1"/>
  <c r="BH34" i="7" s="1"/>
  <c r="BJ25" i="7"/>
  <c r="BD25" i="7"/>
  <c r="BF25" i="7"/>
  <c r="AZ25" i="7"/>
  <c r="BB25" i="7"/>
  <c r="AR25" i="7"/>
  <c r="AV25" i="7"/>
  <c r="AT25" i="7"/>
  <c r="AX25" i="7"/>
  <c r="AN25" i="7"/>
  <c r="AN28" i="7" s="1"/>
  <c r="AN31" i="7" s="1"/>
  <c r="AN34" i="7" s="1"/>
  <c r="AP25" i="7"/>
  <c r="AH25" i="7"/>
  <c r="AH40" i="7" s="1"/>
  <c r="AJ25" i="7"/>
  <c r="AL25" i="7"/>
  <c r="AD25" i="7"/>
  <c r="AD28" i="7" s="1"/>
  <c r="AD31" i="7" s="1"/>
  <c r="AD34" i="7" s="1"/>
  <c r="AF25" i="7"/>
  <c r="Z25" i="7"/>
  <c r="Z28" i="7" s="1"/>
  <c r="Z31" i="7" s="1"/>
  <c r="Z34" i="7" s="1"/>
  <c r="AB25" i="7"/>
  <c r="V25" i="7"/>
  <c r="V28" i="7" s="1"/>
  <c r="V31" i="7" s="1"/>
  <c r="V34" i="7" s="1"/>
  <c r="X25" i="7"/>
  <c r="T25" i="7"/>
  <c r="X26" i="7"/>
  <c r="X29" i="7" s="1"/>
  <c r="X32" i="7" s="1"/>
  <c r="X35" i="7" s="1"/>
  <c r="P25" i="7"/>
  <c r="N25" i="7"/>
  <c r="N28" i="7" s="1"/>
  <c r="R25" i="7"/>
  <c r="P26" i="7"/>
  <c r="R26" i="7"/>
  <c r="N26" i="7"/>
  <c r="BL21" i="7"/>
  <c r="BL24" i="7" s="1"/>
  <c r="BP21" i="7"/>
  <c r="BP24" i="7" s="1"/>
  <c r="P21" i="7"/>
  <c r="P24" i="7" s="1"/>
  <c r="P39" i="7" s="1"/>
  <c r="Z21" i="7"/>
  <c r="Z24" i="7" s="1"/>
  <c r="V21" i="7"/>
  <c r="V24" i="7" s="1"/>
  <c r="AD21" i="7"/>
  <c r="AD24" i="7" s="1"/>
  <c r="T21" i="7"/>
  <c r="T24" i="7" s="1"/>
  <c r="X21" i="7"/>
  <c r="X24" i="7" s="1"/>
  <c r="R21" i="7"/>
  <c r="R24" i="7" s="1"/>
  <c r="AF21" i="7"/>
  <c r="AF24" i="7" s="1"/>
  <c r="N21" i="7"/>
  <c r="N24" i="7" s="1"/>
  <c r="AB21" i="7"/>
  <c r="AB24" i="7" s="1"/>
  <c r="BH21" i="7"/>
  <c r="BH24" i="7" s="1"/>
  <c r="AJ21" i="7"/>
  <c r="AJ24" i="7" s="1"/>
  <c r="BD21" i="7"/>
  <c r="BD24" i="7" s="1"/>
  <c r="AV21" i="7"/>
  <c r="AV24" i="7" s="1"/>
  <c r="AZ21" i="7"/>
  <c r="AZ24" i="7" s="1"/>
  <c r="AN21" i="7"/>
  <c r="AN24" i="7" s="1"/>
  <c r="BT24" i="7"/>
  <c r="AR21" i="7"/>
  <c r="AR24" i="7" s="1"/>
  <c r="J9" i="2"/>
  <c r="V9" i="2"/>
  <c r="J10" i="2"/>
  <c r="V10" i="2"/>
  <c r="J11" i="2"/>
  <c r="V11" i="2"/>
  <c r="J12" i="2"/>
  <c r="V12" i="2"/>
  <c r="J13" i="2"/>
  <c r="V13" i="2"/>
  <c r="J14" i="2"/>
  <c r="V14" i="2"/>
  <c r="J15" i="2"/>
  <c r="V15" i="2"/>
  <c r="J16" i="2"/>
  <c r="V16" i="2"/>
  <c r="J17" i="2"/>
  <c r="V17" i="2"/>
  <c r="J18" i="2"/>
  <c r="V18" i="2"/>
  <c r="BT29" i="7" l="1"/>
  <c r="BT32" i="7" s="1"/>
  <c r="BT35" i="7" s="1"/>
  <c r="BH41" i="7"/>
  <c r="BD41" i="7"/>
  <c r="BP41" i="7"/>
  <c r="AR41" i="7"/>
  <c r="BR40" i="7"/>
  <c r="AV41" i="7"/>
  <c r="AD40" i="7"/>
  <c r="BH40" i="7"/>
  <c r="T41" i="7"/>
  <c r="AJ41" i="7"/>
  <c r="AN41" i="7"/>
  <c r="Z40" i="7"/>
  <c r="V40" i="7"/>
  <c r="AN40" i="7"/>
  <c r="AZ41" i="7"/>
  <c r="AL39" i="7"/>
  <c r="Z41" i="7"/>
  <c r="AT39" i="7"/>
  <c r="X41" i="7"/>
  <c r="AH39" i="7"/>
  <c r="AD27" i="7"/>
  <c r="AD30" i="7" s="1"/>
  <c r="AD33" i="7" s="1"/>
  <c r="AD39" i="7"/>
  <c r="Z27" i="7"/>
  <c r="Z30" i="7" s="1"/>
  <c r="Z33" i="7" s="1"/>
  <c r="Z36" i="7" s="1"/>
  <c r="Z39" i="7"/>
  <c r="V27" i="7"/>
  <c r="V30" i="7" s="1"/>
  <c r="V33" i="7" s="1"/>
  <c r="V39" i="7"/>
  <c r="BR41" i="7"/>
  <c r="BR29" i="7"/>
  <c r="BR32" i="7" s="1"/>
  <c r="BR35" i="7" s="1"/>
  <c r="BN29" i="7"/>
  <c r="BN32" i="7" s="1"/>
  <c r="BN35" i="7" s="1"/>
  <c r="BN41" i="7"/>
  <c r="BL41" i="7"/>
  <c r="BL29" i="7"/>
  <c r="BL32" i="7" s="1"/>
  <c r="BL35" i="7" s="1"/>
  <c r="BJ41" i="7"/>
  <c r="BJ29" i="7"/>
  <c r="BJ32" i="7" s="1"/>
  <c r="BJ35" i="7" s="1"/>
  <c r="BF41" i="7"/>
  <c r="BF29" i="7"/>
  <c r="BF32" i="7" s="1"/>
  <c r="BF35" i="7" s="1"/>
  <c r="BB41" i="7"/>
  <c r="BB29" i="7"/>
  <c r="BB32" i="7" s="1"/>
  <c r="BB35" i="7" s="1"/>
  <c r="AX41" i="7"/>
  <c r="AX29" i="7"/>
  <c r="AX32" i="7" s="1"/>
  <c r="AX35" i="7" s="1"/>
  <c r="AT41" i="7"/>
  <c r="AT29" i="7"/>
  <c r="AT32" i="7" s="1"/>
  <c r="AT35" i="7" s="1"/>
  <c r="AP41" i="7"/>
  <c r="AP29" i="7"/>
  <c r="AP32" i="7" s="1"/>
  <c r="AP35" i="7" s="1"/>
  <c r="AL41" i="7"/>
  <c r="AL29" i="7"/>
  <c r="AL32" i="7" s="1"/>
  <c r="AL35" i="7" s="1"/>
  <c r="AH41" i="7"/>
  <c r="AH29" i="7"/>
  <c r="AH32" i="7" s="1"/>
  <c r="AH35" i="7" s="1"/>
  <c r="AF41" i="7"/>
  <c r="AF29" i="7"/>
  <c r="AF32" i="7" s="1"/>
  <c r="AF35" i="7" s="1"/>
  <c r="AD41" i="7"/>
  <c r="AD29" i="7"/>
  <c r="AD32" i="7" s="1"/>
  <c r="AD35" i="7" s="1"/>
  <c r="AB41" i="7"/>
  <c r="AB29" i="7"/>
  <c r="AB32" i="7" s="1"/>
  <c r="AB35" i="7" s="1"/>
  <c r="V41" i="7"/>
  <c r="V29" i="7"/>
  <c r="V32" i="7" s="1"/>
  <c r="V35" i="7" s="1"/>
  <c r="BT40" i="7"/>
  <c r="BT28" i="7"/>
  <c r="BT31" i="7" s="1"/>
  <c r="BT34" i="7" s="1"/>
  <c r="AH28" i="7"/>
  <c r="AH31" i="7" s="1"/>
  <c r="AH34" i="7" s="1"/>
  <c r="BP40" i="7"/>
  <c r="BP28" i="7"/>
  <c r="BP31" i="7" s="1"/>
  <c r="BP34" i="7" s="1"/>
  <c r="BN28" i="7"/>
  <c r="BN31" i="7" s="1"/>
  <c r="BN34" i="7" s="1"/>
  <c r="BN40" i="7"/>
  <c r="BL40" i="7"/>
  <c r="BL28" i="7"/>
  <c r="BL31" i="7" s="1"/>
  <c r="BL34" i="7" s="1"/>
  <c r="BJ40" i="7"/>
  <c r="BJ28" i="7"/>
  <c r="BJ31" i="7" s="1"/>
  <c r="BJ34" i="7" s="1"/>
  <c r="BF28" i="7"/>
  <c r="BF31" i="7" s="1"/>
  <c r="BF34" i="7" s="1"/>
  <c r="BF40" i="7"/>
  <c r="BD40" i="7"/>
  <c r="BD28" i="7"/>
  <c r="BD31" i="7" s="1"/>
  <c r="BD34" i="7" s="1"/>
  <c r="BB28" i="7"/>
  <c r="BB31" i="7" s="1"/>
  <c r="BB34" i="7" s="1"/>
  <c r="BB40" i="7"/>
  <c r="AZ40" i="7"/>
  <c r="AZ28" i="7"/>
  <c r="AZ31" i="7" s="1"/>
  <c r="AZ34" i="7" s="1"/>
  <c r="AX28" i="7"/>
  <c r="AX31" i="7" s="1"/>
  <c r="AX34" i="7" s="1"/>
  <c r="AX40" i="7"/>
  <c r="AV40" i="7"/>
  <c r="AV28" i="7"/>
  <c r="AV31" i="7" s="1"/>
  <c r="AV34" i="7" s="1"/>
  <c r="AT28" i="7"/>
  <c r="AT31" i="7" s="1"/>
  <c r="AT34" i="7" s="1"/>
  <c r="AT40" i="7"/>
  <c r="AR40" i="7"/>
  <c r="AR28" i="7"/>
  <c r="AR31" i="7" s="1"/>
  <c r="AR34" i="7" s="1"/>
  <c r="AP40" i="7"/>
  <c r="AP28" i="7"/>
  <c r="AP31" i="7" s="1"/>
  <c r="AP34" i="7" s="1"/>
  <c r="AJ40" i="7"/>
  <c r="AJ28" i="7"/>
  <c r="AJ31" i="7" s="1"/>
  <c r="AJ34" i="7" s="1"/>
  <c r="AL28" i="7"/>
  <c r="AL31" i="7" s="1"/>
  <c r="AL34" i="7" s="1"/>
  <c r="AL40" i="7"/>
  <c r="AF40" i="7"/>
  <c r="AF28" i="7"/>
  <c r="AF31" i="7" s="1"/>
  <c r="AF34" i="7" s="1"/>
  <c r="AB40" i="7"/>
  <c r="AB28" i="7"/>
  <c r="AB31" i="7" s="1"/>
  <c r="AB34" i="7" s="1"/>
  <c r="X40" i="7"/>
  <c r="X28" i="7"/>
  <c r="X31" i="7" s="1"/>
  <c r="X34" i="7" s="1"/>
  <c r="T40" i="7"/>
  <c r="T28" i="7"/>
  <c r="T31" i="7" s="1"/>
  <c r="T34" i="7" s="1"/>
  <c r="BT39" i="7"/>
  <c r="BT27" i="7"/>
  <c r="BT30" i="7" s="1"/>
  <c r="BT33" i="7" s="1"/>
  <c r="BP39" i="7"/>
  <c r="BP27" i="7"/>
  <c r="BP30" i="7" s="1"/>
  <c r="BP33" i="7" s="1"/>
  <c r="BR39" i="7"/>
  <c r="BR27" i="7"/>
  <c r="BR30" i="7" s="1"/>
  <c r="BR33" i="7" s="1"/>
  <c r="BN39" i="7"/>
  <c r="BN27" i="7"/>
  <c r="BN30" i="7" s="1"/>
  <c r="BN33" i="7" s="1"/>
  <c r="BL39" i="7"/>
  <c r="BL27" i="7"/>
  <c r="BL30" i="7" s="1"/>
  <c r="BL33" i="7" s="1"/>
  <c r="BJ39" i="7"/>
  <c r="BJ27" i="7"/>
  <c r="BJ30" i="7" s="1"/>
  <c r="BJ33" i="7" s="1"/>
  <c r="BH27" i="7"/>
  <c r="BH30" i="7" s="1"/>
  <c r="BH33" i="7" s="1"/>
  <c r="BH36" i="7" s="1"/>
  <c r="BH39" i="7"/>
  <c r="BF39" i="7"/>
  <c r="BF27" i="7"/>
  <c r="BF30" i="7" s="1"/>
  <c r="BF33" i="7" s="1"/>
  <c r="BB39" i="7"/>
  <c r="BB27" i="7"/>
  <c r="BB30" i="7" s="1"/>
  <c r="BB33" i="7" s="1"/>
  <c r="BD39" i="7"/>
  <c r="BD27" i="7"/>
  <c r="BD30" i="7" s="1"/>
  <c r="BD33" i="7" s="1"/>
  <c r="AV39" i="7"/>
  <c r="AV27" i="7"/>
  <c r="AV30" i="7" s="1"/>
  <c r="AV33" i="7" s="1"/>
  <c r="AX39" i="7"/>
  <c r="AX27" i="7"/>
  <c r="AX30" i="7" s="1"/>
  <c r="AX33" i="7" s="1"/>
  <c r="AZ39" i="7"/>
  <c r="AZ27" i="7"/>
  <c r="AZ30" i="7" s="1"/>
  <c r="AZ33" i="7" s="1"/>
  <c r="AP39" i="7"/>
  <c r="AP27" i="7"/>
  <c r="AP30" i="7" s="1"/>
  <c r="AP33" i="7" s="1"/>
  <c r="AN39" i="7"/>
  <c r="AN27" i="7"/>
  <c r="AN30" i="7" s="1"/>
  <c r="AN33" i="7" s="1"/>
  <c r="AN36" i="7" s="1"/>
  <c r="AR39" i="7"/>
  <c r="AR27" i="7"/>
  <c r="AR30" i="7" s="1"/>
  <c r="AR33" i="7" s="1"/>
  <c r="AJ39" i="7"/>
  <c r="AJ27" i="7"/>
  <c r="AJ30" i="7" s="1"/>
  <c r="AJ33" i="7" s="1"/>
  <c r="AF39" i="7"/>
  <c r="AF27" i="7"/>
  <c r="AF30" i="7" s="1"/>
  <c r="AF33" i="7" s="1"/>
  <c r="AB39" i="7"/>
  <c r="AB27" i="7"/>
  <c r="AB30" i="7" s="1"/>
  <c r="AB33" i="7" s="1"/>
  <c r="X39" i="7"/>
  <c r="X27" i="7"/>
  <c r="X30" i="7" s="1"/>
  <c r="X33" i="7" s="1"/>
  <c r="T39" i="7"/>
  <c r="T27" i="7"/>
  <c r="T30" i="7" s="1"/>
  <c r="T33" i="7" s="1"/>
  <c r="J19" i="2"/>
  <c r="R27" i="7"/>
  <c r="R30" i="7" s="1"/>
  <c r="R33" i="7" s="1"/>
  <c r="R39" i="7"/>
  <c r="N27" i="7"/>
  <c r="N30" i="7" s="1"/>
  <c r="N33" i="7" s="1"/>
  <c r="N39" i="7"/>
  <c r="P27" i="7"/>
  <c r="P30" i="7" s="1"/>
  <c r="P33" i="7" s="1"/>
  <c r="P29" i="7"/>
  <c r="P32" i="7" s="1"/>
  <c r="P35" i="7" s="1"/>
  <c r="P41" i="7"/>
  <c r="R41" i="7"/>
  <c r="R29" i="7"/>
  <c r="R32" i="7" s="1"/>
  <c r="R35" i="7" s="1"/>
  <c r="N40" i="7"/>
  <c r="R28" i="7"/>
  <c r="R31" i="7" s="1"/>
  <c r="R34" i="7" s="1"/>
  <c r="R40" i="7"/>
  <c r="P40" i="7"/>
  <c r="P28" i="7"/>
  <c r="P31" i="7" s="1"/>
  <c r="P34" i="7" s="1"/>
  <c r="N41" i="7"/>
  <c r="N29" i="7"/>
  <c r="N32" i="7" s="1"/>
  <c r="N35" i="7" s="1"/>
  <c r="V19" i="2"/>
  <c r="BH42" i="7" l="1"/>
  <c r="X36" i="7"/>
  <c r="AN42" i="7"/>
  <c r="AJ42" i="7"/>
  <c r="AT42" i="7"/>
  <c r="V42" i="7"/>
  <c r="Z42" i="7"/>
  <c r="X42" i="7"/>
  <c r="AB42" i="7"/>
  <c r="AF42" i="7"/>
  <c r="BR42" i="7"/>
  <c r="BT42" i="7"/>
  <c r="AR36" i="7"/>
  <c r="AV36" i="7"/>
  <c r="BD36" i="7"/>
  <c r="AL42" i="7"/>
  <c r="V36" i="7"/>
  <c r="AD36" i="7"/>
  <c r="AD42" i="7"/>
  <c r="AH42" i="7"/>
  <c r="AJ36" i="7"/>
  <c r="AR42" i="7"/>
  <c r="AP42" i="7"/>
  <c r="AZ42" i="7"/>
  <c r="AV42" i="7"/>
  <c r="BD42" i="7"/>
  <c r="BJ42" i="7"/>
  <c r="BL42" i="7"/>
  <c r="BR36" i="7"/>
  <c r="BJ36" i="7"/>
  <c r="BL36" i="7"/>
  <c r="AB36" i="7"/>
  <c r="AF36" i="7"/>
  <c r="AP36" i="7"/>
  <c r="BT36" i="7"/>
  <c r="AH36" i="7"/>
  <c r="AT36" i="7"/>
  <c r="AL36" i="7"/>
  <c r="BN42" i="7"/>
  <c r="BP42" i="7"/>
  <c r="BB36" i="7"/>
  <c r="BF36" i="7"/>
  <c r="BN36" i="7"/>
  <c r="BP36" i="7"/>
  <c r="BB42" i="7"/>
  <c r="BF42" i="7"/>
  <c r="AZ36" i="7"/>
  <c r="AX36" i="7"/>
  <c r="AX42" i="7"/>
  <c r="T36" i="7"/>
  <c r="T42" i="7"/>
  <c r="M39" i="7"/>
  <c r="I12" i="13" s="1"/>
  <c r="M41" i="7"/>
  <c r="I14" i="13" s="1"/>
  <c r="J27" i="13" s="1"/>
  <c r="R42" i="7"/>
  <c r="P42" i="7"/>
  <c r="N31" i="7"/>
  <c r="N34" i="7" s="1"/>
  <c r="N36" i="7" s="1"/>
  <c r="M33" i="7"/>
  <c r="M35" i="7"/>
  <c r="R36" i="7"/>
  <c r="P36" i="7"/>
  <c r="J26" i="13" l="1"/>
  <c r="F31" i="13"/>
  <c r="F26" i="13"/>
  <c r="F27" i="13"/>
  <c r="M34" i="7"/>
  <c r="M40" i="7"/>
  <c r="N42" i="7"/>
  <c r="M42" i="7" s="1"/>
  <c r="J31" i="13"/>
  <c r="M36" i="7"/>
  <c r="I13" i="13" l="1"/>
  <c r="J32" i="13"/>
  <c r="H31" i="13"/>
  <c r="F32" i="13"/>
  <c r="H27" i="13" l="1"/>
  <c r="H26" i="13"/>
  <c r="I15" i="13"/>
  <c r="H32" i="13" l="1"/>
  <c r="H36" i="13" s="1"/>
</calcChain>
</file>

<file path=xl/sharedStrings.xml><?xml version="1.0" encoding="utf-8"?>
<sst xmlns="http://schemas.openxmlformats.org/spreadsheetml/2006/main" count="893" uniqueCount="466">
  <si>
    <t>　</t>
    <phoneticPr fontId="6"/>
  </si>
  <si>
    <t>円</t>
    <rPh sb="0" eb="1">
      <t>エン</t>
    </rPh>
    <phoneticPr fontId="6"/>
  </si>
  <si>
    <t>助成金交付申請予定額　合計</t>
    <rPh sb="3" eb="5">
      <t>コウフ</t>
    </rPh>
    <rPh sb="5" eb="7">
      <t>シンセイ</t>
    </rPh>
    <rPh sb="7" eb="9">
      <t>ヨテイ</t>
    </rPh>
    <rPh sb="11" eb="13">
      <t>ゴウケイ</t>
    </rPh>
    <phoneticPr fontId="6"/>
  </si>
  <si>
    <t>断熱材</t>
    <rPh sb="0" eb="3">
      <t>ダンネツザイ</t>
    </rPh>
    <phoneticPr fontId="6"/>
  </si>
  <si>
    <t>高断熱ドア</t>
  </si>
  <si>
    <t>高断熱窓</t>
  </si>
  <si>
    <t>【助成金申請金額】</t>
    <phoneticPr fontId="6"/>
  </si>
  <si>
    <t>仮算定上限額② （A）-（B）</t>
    <phoneticPr fontId="6"/>
  </si>
  <si>
    <t>仮算定上限額①（A）×2/3</t>
    <phoneticPr fontId="6"/>
  </si>
  <si>
    <t>高断熱ドア</t>
    <phoneticPr fontId="4"/>
  </si>
  <si>
    <t>高断熱窓</t>
    <phoneticPr fontId="4"/>
  </si>
  <si>
    <t>【助成金上限額】</t>
    <rPh sb="1" eb="4">
      <t>ジョセイキン</t>
    </rPh>
    <rPh sb="4" eb="7">
      <t>ジョウゲンガク</t>
    </rPh>
    <phoneticPr fontId="6"/>
  </si>
  <si>
    <t>子育てエコホーム</t>
    <rPh sb="0" eb="2">
      <t>コソダ</t>
    </rPh>
    <phoneticPr fontId="4"/>
  </si>
  <si>
    <t>国土交通省</t>
    <rPh sb="0" eb="5">
      <t>コクドコウツウショウ</t>
    </rPh>
    <phoneticPr fontId="4"/>
  </si>
  <si>
    <t>円</t>
    <phoneticPr fontId="4"/>
  </si>
  <si>
    <t>断熱リフォーム</t>
    <rPh sb="0" eb="2">
      <t>ダンネツ</t>
    </rPh>
    <phoneticPr fontId="4"/>
  </si>
  <si>
    <t>環境省</t>
    <rPh sb="0" eb="3">
      <t>カンキョウショウ</t>
    </rPh>
    <phoneticPr fontId="4"/>
  </si>
  <si>
    <t>先進的窓リノベ</t>
    <rPh sb="0" eb="3">
      <t>センシンテキ</t>
    </rPh>
    <rPh sb="3" eb="4">
      <t>マド</t>
    </rPh>
    <phoneticPr fontId="4"/>
  </si>
  <si>
    <t>ドア</t>
    <phoneticPr fontId="6"/>
  </si>
  <si>
    <t>窓</t>
    <rPh sb="0" eb="1">
      <t>マド</t>
    </rPh>
    <phoneticPr fontId="6"/>
  </si>
  <si>
    <t>事業名</t>
    <phoneticPr fontId="6"/>
  </si>
  <si>
    <t>実施団体名</t>
    <phoneticPr fontId="6"/>
  </si>
  <si>
    <t>補助金等交付額（B）</t>
    <rPh sb="0" eb="3">
      <t>ホジョキン</t>
    </rPh>
    <rPh sb="3" eb="4">
      <t>トウ</t>
    </rPh>
    <rPh sb="4" eb="6">
      <t>コウフ</t>
    </rPh>
    <rPh sb="6" eb="7">
      <t>ガク</t>
    </rPh>
    <phoneticPr fontId="6"/>
  </si>
  <si>
    <t>国・区市町村・民間事業者等からの補助金の申請</t>
    <rPh sb="0" eb="1">
      <t>クニ</t>
    </rPh>
    <rPh sb="2" eb="3">
      <t>ク</t>
    </rPh>
    <rPh sb="3" eb="6">
      <t>シチョウソン</t>
    </rPh>
    <rPh sb="7" eb="12">
      <t>ミンカンジギョウシャ</t>
    </rPh>
    <rPh sb="12" eb="13">
      <t>ナド</t>
    </rPh>
    <rPh sb="16" eb="19">
      <t>ホジョキン</t>
    </rPh>
    <rPh sb="20" eb="22">
      <t>シンセイ</t>
    </rPh>
    <phoneticPr fontId="6"/>
  </si>
  <si>
    <t>助成対象経費合計</t>
    <rPh sb="0" eb="2">
      <t>ジョセイ</t>
    </rPh>
    <rPh sb="2" eb="4">
      <t>タイショウ</t>
    </rPh>
    <rPh sb="4" eb="6">
      <t>ケイヒ</t>
    </rPh>
    <rPh sb="6" eb="7">
      <t>ゴウ</t>
    </rPh>
    <rPh sb="7" eb="8">
      <t>ケイ</t>
    </rPh>
    <phoneticPr fontId="8"/>
  </si>
  <si>
    <t>改修工法</t>
    <phoneticPr fontId="4"/>
  </si>
  <si>
    <t>費用総括表</t>
    <rPh sb="0" eb="2">
      <t>ヒヨウ</t>
    </rPh>
    <rPh sb="2" eb="5">
      <t>ソウカツヒョウ</t>
    </rPh>
    <phoneticPr fontId="8"/>
  </si>
  <si>
    <t>参考様式１（費用総括表）</t>
    <rPh sb="6" eb="8">
      <t>ヒヨウ</t>
    </rPh>
    <rPh sb="8" eb="11">
      <t>ソウカツヒョウ</t>
    </rPh>
    <phoneticPr fontId="6"/>
  </si>
  <si>
    <t>①101、②102、③201.301.401、④202.302.402、⑤501　　
5タイプ診断。502は助成対象外のため未申請。</t>
    <rPh sb="47" eb="49">
      <t>シンダン</t>
    </rPh>
    <rPh sb="54" eb="56">
      <t>ジョセイ</t>
    </rPh>
    <rPh sb="56" eb="58">
      <t>タイショウ</t>
    </rPh>
    <rPh sb="58" eb="59">
      <t>ガイ</t>
    </rPh>
    <rPh sb="62" eb="65">
      <t>ミシンセイ</t>
    </rPh>
    <phoneticPr fontId="4"/>
  </si>
  <si>
    <t>助成対象費計</t>
    <rPh sb="0" eb="2">
      <t>ジョセイ</t>
    </rPh>
    <rPh sb="2" eb="4">
      <t>タイショウ</t>
    </rPh>
    <rPh sb="4" eb="5">
      <t>ヒ</t>
    </rPh>
    <rPh sb="5" eb="6">
      <t>ケイ</t>
    </rPh>
    <phoneticPr fontId="8"/>
  </si>
  <si>
    <t>現地調査費用</t>
    <rPh sb="0" eb="4">
      <t>ゲンチチョウサ</t>
    </rPh>
    <rPh sb="4" eb="6">
      <t>ヒヨウ</t>
    </rPh>
    <phoneticPr fontId="4"/>
  </si>
  <si>
    <t>報告書作成</t>
    <rPh sb="0" eb="5">
      <t>ホウコクショサクセイ</t>
    </rPh>
    <phoneticPr fontId="4"/>
  </si>
  <si>
    <t>1次エネルギー消費量計算</t>
    <rPh sb="1" eb="2">
      <t>ジ</t>
    </rPh>
    <rPh sb="7" eb="10">
      <t>ショウヒリョウ</t>
    </rPh>
    <rPh sb="10" eb="12">
      <t>ケイサン</t>
    </rPh>
    <phoneticPr fontId="4"/>
  </si>
  <si>
    <t>外皮計算書</t>
    <rPh sb="0" eb="5">
      <t>ガイヒケイサンショ</t>
    </rPh>
    <phoneticPr fontId="4"/>
  </si>
  <si>
    <t>備考</t>
    <rPh sb="0" eb="2">
      <t>ビコウ</t>
    </rPh>
    <phoneticPr fontId="8"/>
  </si>
  <si>
    <t>金額(円）［税抜］</t>
    <phoneticPr fontId="6"/>
  </si>
  <si>
    <t>単価（円）</t>
    <rPh sb="0" eb="2">
      <t>タンカ</t>
    </rPh>
    <rPh sb="3" eb="4">
      <t>エン</t>
    </rPh>
    <phoneticPr fontId="8"/>
  </si>
  <si>
    <t>数量</t>
    <rPh sb="0" eb="2">
      <t>スウリョウ</t>
    </rPh>
    <phoneticPr fontId="6"/>
  </si>
  <si>
    <t>費目</t>
    <rPh sb="0" eb="2">
      <t>ヒモク</t>
    </rPh>
    <phoneticPr fontId="8"/>
  </si>
  <si>
    <t>種別</t>
    <rPh sb="0" eb="2">
      <t>シュベツ</t>
    </rPh>
    <phoneticPr fontId="4"/>
  </si>
  <si>
    <t>（注２）金額を種別ごとに分けていない場合は、按分等を行い調整すること。</t>
    <rPh sb="1" eb="2">
      <t>チュウ</t>
    </rPh>
    <rPh sb="4" eb="6">
      <t>キンガク</t>
    </rPh>
    <rPh sb="7" eb="9">
      <t>シュベツ</t>
    </rPh>
    <rPh sb="12" eb="13">
      <t>ワ</t>
    </rPh>
    <rPh sb="18" eb="20">
      <t>バアイ</t>
    </rPh>
    <rPh sb="22" eb="24">
      <t>アンブン</t>
    </rPh>
    <rPh sb="24" eb="25">
      <t>トウ</t>
    </rPh>
    <rPh sb="26" eb="27">
      <t>オコナ</t>
    </rPh>
    <rPh sb="28" eb="30">
      <t>チョウセイ</t>
    </rPh>
    <phoneticPr fontId="8"/>
  </si>
  <si>
    <t>（注１）税抜で費用明細書を作成すること。</t>
    <rPh sb="1" eb="2">
      <t>チュウ</t>
    </rPh>
    <rPh sb="4" eb="6">
      <t>ゼイヌキ</t>
    </rPh>
    <rPh sb="7" eb="9">
      <t>ヒヨウ</t>
    </rPh>
    <rPh sb="9" eb="12">
      <t>メイサイショ</t>
    </rPh>
    <rPh sb="13" eb="15">
      <t>サクセイ</t>
    </rPh>
    <phoneticPr fontId="8"/>
  </si>
  <si>
    <t>材料単価（円）</t>
    <rPh sb="0" eb="2">
      <t>ザイリョウ</t>
    </rPh>
    <rPh sb="2" eb="4">
      <t>タンカ</t>
    </rPh>
    <rPh sb="5" eb="6">
      <t>エン</t>
    </rPh>
    <phoneticPr fontId="8"/>
  </si>
  <si>
    <t>熱抵抗値
（R値）</t>
  </si>
  <si>
    <t>厚み
(mm)</t>
  </si>
  <si>
    <t>熱伝導率
（λ値）</t>
  </si>
  <si>
    <t>メーカー名</t>
    <rPh sb="4" eb="5">
      <t>メイ</t>
    </rPh>
    <phoneticPr fontId="6"/>
  </si>
  <si>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8"/>
  </si>
  <si>
    <t>断熱材改修住戸数</t>
    <rPh sb="0" eb="3">
      <t>ダンネツザイ</t>
    </rPh>
    <rPh sb="3" eb="5">
      <t>カイシュウ</t>
    </rPh>
    <rPh sb="5" eb="7">
      <t>ジュウコ</t>
    </rPh>
    <rPh sb="7" eb="8">
      <t>スウ</t>
    </rPh>
    <phoneticPr fontId="6"/>
  </si>
  <si>
    <t>ドア改修住戸数</t>
    <rPh sb="2" eb="4">
      <t>カイシュウ</t>
    </rPh>
    <rPh sb="4" eb="6">
      <t>ジュウコ</t>
    </rPh>
    <rPh sb="6" eb="7">
      <t>スウ</t>
    </rPh>
    <phoneticPr fontId="6"/>
  </si>
  <si>
    <t>窓改修住戸数</t>
    <rPh sb="0" eb="1">
      <t>マド</t>
    </rPh>
    <rPh sb="1" eb="3">
      <t>カイシュウ</t>
    </rPh>
    <rPh sb="3" eb="5">
      <t>ジュウコ</t>
    </rPh>
    <rPh sb="5" eb="6">
      <t>スウ</t>
    </rPh>
    <phoneticPr fontId="6"/>
  </si>
  <si>
    <t>参考様式２（費用明細書）</t>
    <phoneticPr fontId="6"/>
  </si>
  <si>
    <t>工法</t>
    <rPh sb="0" eb="2">
      <t>コウホウ</t>
    </rPh>
    <phoneticPr fontId="8"/>
  </si>
  <si>
    <t>（注１）　工事費を工法ごとに分けていない場合は、按分等を行い調整すること。</t>
    <rPh sb="1" eb="2">
      <t>チュウ</t>
    </rPh>
    <rPh sb="5" eb="8">
      <t>コウジヒ</t>
    </rPh>
    <rPh sb="9" eb="11">
      <t>コウホウ</t>
    </rPh>
    <rPh sb="14" eb="15">
      <t>ワ</t>
    </rPh>
    <rPh sb="20" eb="22">
      <t>バアイ</t>
    </rPh>
    <rPh sb="24" eb="26">
      <t>アンブン</t>
    </rPh>
    <rPh sb="26" eb="27">
      <t>ナド</t>
    </rPh>
    <rPh sb="28" eb="29">
      <t>オコナ</t>
    </rPh>
    <rPh sb="30" eb="32">
      <t>チョウセイ</t>
    </rPh>
    <phoneticPr fontId="8"/>
  </si>
  <si>
    <t>（注２）　窓、ガラス、ドア、断熱材の番号は平面図との整合性をとり記入すること。（ただし、カバー工法・外窓・内窓の場合はガラス番号の記入は不要。）</t>
    <rPh sb="1" eb="2">
      <t>チュウ</t>
    </rPh>
    <rPh sb="5" eb="6">
      <t>マド</t>
    </rPh>
    <rPh sb="14" eb="17">
      <t>ダンネツザイ</t>
    </rPh>
    <rPh sb="18" eb="20">
      <t>バンゴウ</t>
    </rPh>
    <rPh sb="21" eb="24">
      <t>ヘイメンズ</t>
    </rPh>
    <rPh sb="26" eb="29">
      <t>セイゴウセイ</t>
    </rPh>
    <rPh sb="32" eb="34">
      <t>キニュウ</t>
    </rPh>
    <rPh sb="47" eb="49">
      <t>コウホウ</t>
    </rPh>
    <rPh sb="50" eb="51">
      <t>ソト</t>
    </rPh>
    <rPh sb="51" eb="52">
      <t>マド</t>
    </rPh>
    <rPh sb="53" eb="54">
      <t>ウチ</t>
    </rPh>
    <rPh sb="54" eb="55">
      <t>マド</t>
    </rPh>
    <rPh sb="56" eb="58">
      <t>バアイ</t>
    </rPh>
    <rPh sb="62" eb="64">
      <t>バンゴウ</t>
    </rPh>
    <rPh sb="65" eb="67">
      <t>キニュウ</t>
    </rPh>
    <rPh sb="68" eb="70">
      <t>フヨウ</t>
    </rPh>
    <phoneticPr fontId="8"/>
  </si>
  <si>
    <t>窓・ガラス・ドア
・断熱材番号</t>
    <rPh sb="0" eb="1">
      <t>マド</t>
    </rPh>
    <rPh sb="10" eb="13">
      <t>ダンネツザイ</t>
    </rPh>
    <rPh sb="13" eb="15">
      <t>バンゴウ</t>
    </rPh>
    <phoneticPr fontId="8"/>
  </si>
  <si>
    <t>製品名／工事費目</t>
    <phoneticPr fontId="6"/>
  </si>
  <si>
    <t>合計</t>
    <rPh sb="0" eb="2">
      <t>ゴウケイ</t>
    </rPh>
    <phoneticPr fontId="4"/>
  </si>
  <si>
    <t>費用明細書【省エネ化】（窓・ドア・断熱材）</t>
    <phoneticPr fontId="4"/>
  </si>
  <si>
    <t>No</t>
    <phoneticPr fontId="4"/>
  </si>
  <si>
    <t>ガラス交換</t>
  </si>
  <si>
    <t>数量1</t>
    <rPh sb="0" eb="2">
      <t>スウリョウ</t>
    </rPh>
    <phoneticPr fontId="8"/>
  </si>
  <si>
    <t>数量13</t>
    <rPh sb="0" eb="2">
      <t>スウリョウ</t>
    </rPh>
    <phoneticPr fontId="8"/>
  </si>
  <si>
    <t>金額（円）1</t>
    <rPh sb="0" eb="2">
      <t>キンガク</t>
    </rPh>
    <rPh sb="3" eb="4">
      <t>エン</t>
    </rPh>
    <phoneticPr fontId="8"/>
  </si>
  <si>
    <t>数量2</t>
    <rPh sb="0" eb="2">
      <t>スウリョウ</t>
    </rPh>
    <phoneticPr fontId="8"/>
  </si>
  <si>
    <t>金額（円）2</t>
    <rPh sb="0" eb="2">
      <t>キンガク</t>
    </rPh>
    <rPh sb="3" eb="4">
      <t>エン</t>
    </rPh>
    <phoneticPr fontId="8"/>
  </si>
  <si>
    <t>数量3</t>
    <rPh sb="0" eb="2">
      <t>スウリョウ</t>
    </rPh>
    <phoneticPr fontId="8"/>
  </si>
  <si>
    <t>金額（円）3</t>
    <rPh sb="0" eb="2">
      <t>キンガク</t>
    </rPh>
    <rPh sb="3" eb="4">
      <t>エン</t>
    </rPh>
    <phoneticPr fontId="8"/>
  </si>
  <si>
    <t>数量4</t>
    <rPh sb="0" eb="2">
      <t>スウリョウ</t>
    </rPh>
    <phoneticPr fontId="8"/>
  </si>
  <si>
    <t>金額（円）4</t>
    <rPh sb="0" eb="2">
      <t>キンガク</t>
    </rPh>
    <rPh sb="3" eb="4">
      <t>エン</t>
    </rPh>
    <phoneticPr fontId="8"/>
  </si>
  <si>
    <t>数量5</t>
    <rPh sb="0" eb="2">
      <t>スウリョウ</t>
    </rPh>
    <phoneticPr fontId="8"/>
  </si>
  <si>
    <t>金額（円）5</t>
    <rPh sb="0" eb="2">
      <t>キンガク</t>
    </rPh>
    <rPh sb="3" eb="4">
      <t>エン</t>
    </rPh>
    <phoneticPr fontId="8"/>
  </si>
  <si>
    <t>数量6</t>
    <rPh sb="0" eb="2">
      <t>スウリョウ</t>
    </rPh>
    <phoneticPr fontId="8"/>
  </si>
  <si>
    <t>金額（円）6</t>
    <rPh sb="0" eb="2">
      <t>キンガク</t>
    </rPh>
    <rPh sb="3" eb="4">
      <t>エン</t>
    </rPh>
    <phoneticPr fontId="8"/>
  </si>
  <si>
    <t>数量7</t>
    <rPh sb="0" eb="2">
      <t>スウリョウ</t>
    </rPh>
    <phoneticPr fontId="8"/>
  </si>
  <si>
    <t>金額（円）7</t>
    <rPh sb="0" eb="2">
      <t>キンガク</t>
    </rPh>
    <rPh sb="3" eb="4">
      <t>エン</t>
    </rPh>
    <phoneticPr fontId="8"/>
  </si>
  <si>
    <t>数量8</t>
    <rPh sb="0" eb="2">
      <t>スウリョウ</t>
    </rPh>
    <phoneticPr fontId="8"/>
  </si>
  <si>
    <t>金額（円）8</t>
    <rPh sb="0" eb="2">
      <t>キンガク</t>
    </rPh>
    <rPh sb="3" eb="4">
      <t>エン</t>
    </rPh>
    <phoneticPr fontId="8"/>
  </si>
  <si>
    <t>数量9</t>
    <rPh sb="0" eb="2">
      <t>スウリョウ</t>
    </rPh>
    <phoneticPr fontId="8"/>
  </si>
  <si>
    <t>金額（円）9</t>
    <rPh sb="0" eb="2">
      <t>キンガク</t>
    </rPh>
    <rPh sb="3" eb="4">
      <t>エン</t>
    </rPh>
    <phoneticPr fontId="8"/>
  </si>
  <si>
    <t>数量10</t>
    <rPh sb="0" eb="2">
      <t>スウリョウ</t>
    </rPh>
    <phoneticPr fontId="8"/>
  </si>
  <si>
    <t>金額（円）10</t>
    <rPh sb="0" eb="2">
      <t>キンガク</t>
    </rPh>
    <rPh sb="3" eb="4">
      <t>エン</t>
    </rPh>
    <phoneticPr fontId="8"/>
  </si>
  <si>
    <t>数量11</t>
    <rPh sb="0" eb="2">
      <t>スウリョウ</t>
    </rPh>
    <phoneticPr fontId="8"/>
  </si>
  <si>
    <t>金額（円）11</t>
    <rPh sb="0" eb="2">
      <t>キンガク</t>
    </rPh>
    <rPh sb="3" eb="4">
      <t>エン</t>
    </rPh>
    <phoneticPr fontId="8"/>
  </si>
  <si>
    <t>数量12</t>
    <rPh sb="0" eb="2">
      <t>スウリョウ</t>
    </rPh>
    <phoneticPr fontId="8"/>
  </si>
  <si>
    <t>金額（円）12</t>
    <rPh sb="0" eb="2">
      <t>キンガク</t>
    </rPh>
    <rPh sb="3" eb="4">
      <t>エン</t>
    </rPh>
    <phoneticPr fontId="8"/>
  </si>
  <si>
    <t>金額（円）13</t>
    <rPh sb="0" eb="2">
      <t>キンガク</t>
    </rPh>
    <rPh sb="3" eb="4">
      <t>エン</t>
    </rPh>
    <phoneticPr fontId="8"/>
  </si>
  <si>
    <t>数量14</t>
    <rPh sb="0" eb="2">
      <t>スウリョウ</t>
    </rPh>
    <phoneticPr fontId="8"/>
  </si>
  <si>
    <t>金額（円）14</t>
    <rPh sb="0" eb="2">
      <t>キンガク</t>
    </rPh>
    <rPh sb="3" eb="4">
      <t>エン</t>
    </rPh>
    <phoneticPr fontId="8"/>
  </si>
  <si>
    <t>数量15</t>
    <rPh sb="0" eb="2">
      <t>スウリョウ</t>
    </rPh>
    <phoneticPr fontId="8"/>
  </si>
  <si>
    <t>金額（円）15</t>
    <rPh sb="0" eb="2">
      <t>キンガク</t>
    </rPh>
    <rPh sb="3" eb="4">
      <t>エン</t>
    </rPh>
    <phoneticPr fontId="8"/>
  </si>
  <si>
    <t>数量16</t>
    <rPh sb="0" eb="2">
      <t>スウリョウ</t>
    </rPh>
    <phoneticPr fontId="8"/>
  </si>
  <si>
    <t>金額（円）16</t>
    <rPh sb="0" eb="2">
      <t>キンガク</t>
    </rPh>
    <rPh sb="3" eb="4">
      <t>エン</t>
    </rPh>
    <phoneticPr fontId="8"/>
  </si>
  <si>
    <t>数量17</t>
    <rPh sb="0" eb="2">
      <t>スウリョウ</t>
    </rPh>
    <phoneticPr fontId="8"/>
  </si>
  <si>
    <t>金額（円）17</t>
    <rPh sb="0" eb="2">
      <t>キンガク</t>
    </rPh>
    <rPh sb="3" eb="4">
      <t>エン</t>
    </rPh>
    <phoneticPr fontId="8"/>
  </si>
  <si>
    <t>数量18</t>
    <rPh sb="0" eb="2">
      <t>スウリョウ</t>
    </rPh>
    <phoneticPr fontId="8"/>
  </si>
  <si>
    <t>金額（円）18</t>
    <rPh sb="0" eb="2">
      <t>キンガク</t>
    </rPh>
    <rPh sb="3" eb="4">
      <t>エン</t>
    </rPh>
    <phoneticPr fontId="8"/>
  </si>
  <si>
    <t>数量19</t>
    <rPh sb="0" eb="2">
      <t>スウリョウ</t>
    </rPh>
    <phoneticPr fontId="8"/>
  </si>
  <si>
    <t>金額（円）19</t>
    <rPh sb="0" eb="2">
      <t>キンガク</t>
    </rPh>
    <rPh sb="3" eb="4">
      <t>エン</t>
    </rPh>
    <phoneticPr fontId="8"/>
  </si>
  <si>
    <t>数量20</t>
    <rPh sb="0" eb="2">
      <t>スウリョウ</t>
    </rPh>
    <phoneticPr fontId="8"/>
  </si>
  <si>
    <t>金額（円）20</t>
    <rPh sb="0" eb="2">
      <t>キンガク</t>
    </rPh>
    <rPh sb="3" eb="4">
      <t>エン</t>
    </rPh>
    <phoneticPr fontId="8"/>
  </si>
  <si>
    <t>数量21</t>
    <rPh sb="0" eb="2">
      <t>スウリョウ</t>
    </rPh>
    <phoneticPr fontId="8"/>
  </si>
  <si>
    <t>金額（円）21</t>
    <rPh sb="0" eb="2">
      <t>キンガク</t>
    </rPh>
    <rPh sb="3" eb="4">
      <t>エン</t>
    </rPh>
    <phoneticPr fontId="8"/>
  </si>
  <si>
    <t>数量22</t>
    <rPh sb="0" eb="2">
      <t>スウリョウ</t>
    </rPh>
    <phoneticPr fontId="8"/>
  </si>
  <si>
    <t>金額（円）22</t>
    <rPh sb="0" eb="2">
      <t>キンガク</t>
    </rPh>
    <rPh sb="3" eb="4">
      <t>エン</t>
    </rPh>
    <phoneticPr fontId="8"/>
  </si>
  <si>
    <t>数量23</t>
    <rPh sb="0" eb="2">
      <t>スウリョウ</t>
    </rPh>
    <phoneticPr fontId="8"/>
  </si>
  <si>
    <t>金額（円）23</t>
    <rPh sb="0" eb="2">
      <t>キンガク</t>
    </rPh>
    <rPh sb="3" eb="4">
      <t>エン</t>
    </rPh>
    <phoneticPr fontId="8"/>
  </si>
  <si>
    <t>数量24</t>
    <rPh sb="0" eb="2">
      <t>スウリョウ</t>
    </rPh>
    <phoneticPr fontId="8"/>
  </si>
  <si>
    <t>金額（円）24</t>
    <rPh sb="0" eb="2">
      <t>キンガク</t>
    </rPh>
    <rPh sb="3" eb="4">
      <t>エン</t>
    </rPh>
    <phoneticPr fontId="8"/>
  </si>
  <si>
    <t>数量25</t>
    <rPh sb="0" eb="2">
      <t>スウリョウ</t>
    </rPh>
    <phoneticPr fontId="8"/>
  </si>
  <si>
    <t>金額（円）25</t>
    <rPh sb="0" eb="2">
      <t>キンガク</t>
    </rPh>
    <rPh sb="3" eb="4">
      <t>エン</t>
    </rPh>
    <phoneticPr fontId="8"/>
  </si>
  <si>
    <t>数量26</t>
    <rPh sb="0" eb="2">
      <t>スウリョウ</t>
    </rPh>
    <phoneticPr fontId="8"/>
  </si>
  <si>
    <t>金額（円）26</t>
    <rPh sb="0" eb="2">
      <t>キンガク</t>
    </rPh>
    <rPh sb="3" eb="4">
      <t>エン</t>
    </rPh>
    <phoneticPr fontId="8"/>
  </si>
  <si>
    <t>数量27</t>
    <rPh sb="0" eb="2">
      <t>スウリョウ</t>
    </rPh>
    <phoneticPr fontId="8"/>
  </si>
  <si>
    <t>金額（円）27</t>
    <rPh sb="0" eb="2">
      <t>キンガク</t>
    </rPh>
    <rPh sb="3" eb="4">
      <t>エン</t>
    </rPh>
    <phoneticPr fontId="8"/>
  </si>
  <si>
    <t>数量28</t>
    <rPh sb="0" eb="2">
      <t>スウリョウ</t>
    </rPh>
    <phoneticPr fontId="8"/>
  </si>
  <si>
    <t>金額（円）28</t>
    <rPh sb="0" eb="2">
      <t>キンガク</t>
    </rPh>
    <rPh sb="3" eb="4">
      <t>エン</t>
    </rPh>
    <phoneticPr fontId="8"/>
  </si>
  <si>
    <t>数量29</t>
    <rPh sb="0" eb="2">
      <t>スウリョウ</t>
    </rPh>
    <phoneticPr fontId="8"/>
  </si>
  <si>
    <t>金額（円）29</t>
    <rPh sb="0" eb="2">
      <t>キンガク</t>
    </rPh>
    <rPh sb="3" eb="4">
      <t>エン</t>
    </rPh>
    <phoneticPr fontId="8"/>
  </si>
  <si>
    <t>数量30</t>
    <rPh sb="0" eb="2">
      <t>スウリョウ</t>
    </rPh>
    <phoneticPr fontId="8"/>
  </si>
  <si>
    <t>金額（円）30</t>
    <rPh sb="0" eb="2">
      <t>キンガク</t>
    </rPh>
    <rPh sb="3" eb="4">
      <t>エン</t>
    </rPh>
    <phoneticPr fontId="8"/>
  </si>
  <si>
    <t>材料費</t>
  </si>
  <si>
    <t>工事費</t>
  </si>
  <si>
    <t>住戸タイプ  （例：ABCDEF等）</t>
    <rPh sb="0" eb="2">
      <t>ジュウコ</t>
    </rPh>
    <rPh sb="8" eb="9">
      <t>レイ</t>
    </rPh>
    <rPh sb="16" eb="17">
      <t>ナド</t>
    </rPh>
    <phoneticPr fontId="6"/>
  </si>
  <si>
    <t>A</t>
    <phoneticPr fontId="4"/>
  </si>
  <si>
    <t>B</t>
    <phoneticPr fontId="4"/>
  </si>
  <si>
    <t>助成対象金額（A）[税抜］</t>
    <rPh sb="0" eb="6">
      <t>ジョセイタイショウキンガク</t>
    </rPh>
    <rPh sb="10" eb="12">
      <t>ゼイヌ</t>
    </rPh>
    <phoneticPr fontId="4"/>
  </si>
  <si>
    <t>ドアの設置</t>
  </si>
  <si>
    <t>経済産業省・環境省</t>
  </si>
  <si>
    <t>内窓の取付</t>
  </si>
  <si>
    <t>取付費</t>
    <rPh sb="0" eb="3">
      <t>トリツケヒ</t>
    </rPh>
    <phoneticPr fontId="4"/>
  </si>
  <si>
    <t>断熱材の設置</t>
  </si>
  <si>
    <t>C</t>
    <phoneticPr fontId="4"/>
  </si>
  <si>
    <t>ガラス交換</t>
    <rPh sb="3" eb="5">
      <t>コウカン</t>
    </rPh>
    <phoneticPr fontId="4"/>
  </si>
  <si>
    <t>カバー工法</t>
    <rPh sb="3" eb="5">
      <t>コウホウ</t>
    </rPh>
    <phoneticPr fontId="4"/>
  </si>
  <si>
    <t>建具交換</t>
    <rPh sb="0" eb="2">
      <t>タテグ</t>
    </rPh>
    <rPh sb="2" eb="4">
      <t>コウカン</t>
    </rPh>
    <phoneticPr fontId="4"/>
  </si>
  <si>
    <t>外窓の交換</t>
    <rPh sb="0" eb="2">
      <t>ソトマド</t>
    </rPh>
    <rPh sb="3" eb="5">
      <t>コウカン</t>
    </rPh>
    <phoneticPr fontId="4"/>
  </si>
  <si>
    <t>内窓の取付</t>
    <rPh sb="0" eb="2">
      <t>ウチマド</t>
    </rPh>
    <rPh sb="3" eb="5">
      <t>トリツケ</t>
    </rPh>
    <phoneticPr fontId="4"/>
  </si>
  <si>
    <t>施工費</t>
    <rPh sb="0" eb="3">
      <t>セコウヒ</t>
    </rPh>
    <phoneticPr fontId="4"/>
  </si>
  <si>
    <t>〇〇　H-2等級</t>
    <rPh sb="6" eb="8">
      <t>トウキュウ</t>
    </rPh>
    <phoneticPr fontId="4"/>
  </si>
  <si>
    <t>登録
番号</t>
    <rPh sb="0" eb="2">
      <t>トウロク</t>
    </rPh>
    <rPh sb="3" eb="5">
      <t>バンゴウ</t>
    </rPh>
    <phoneticPr fontId="6"/>
  </si>
  <si>
    <t>費用
種別</t>
    <rPh sb="0" eb="1">
      <t>ヒ</t>
    </rPh>
    <rPh sb="1" eb="2">
      <t>ヨウ</t>
    </rPh>
    <rPh sb="3" eb="5">
      <t>シュベツ</t>
    </rPh>
    <phoneticPr fontId="4"/>
  </si>
  <si>
    <t>ふかし枠</t>
    <rPh sb="3" eb="4">
      <t>ワク</t>
    </rPh>
    <phoneticPr fontId="4"/>
  </si>
  <si>
    <t>コーキング</t>
    <phoneticPr fontId="4"/>
  </si>
  <si>
    <t>〇〇〇</t>
    <phoneticPr fontId="4"/>
  </si>
  <si>
    <t>△△△</t>
    <phoneticPr fontId="4"/>
  </si>
  <si>
    <t>×〇△111Y</t>
    <phoneticPr fontId="4"/>
  </si>
  <si>
    <t>×〇△111YG</t>
    <phoneticPr fontId="4"/>
  </si>
  <si>
    <t>1122〇×△</t>
    <phoneticPr fontId="4"/>
  </si>
  <si>
    <r>
      <t>【助成対象経費（工法ごと内訳）】　</t>
    </r>
    <r>
      <rPr>
        <b/>
        <sz val="11"/>
        <color rgb="FFFF0000"/>
        <rFont val="ＭＳ Ｐ明朝"/>
        <family val="1"/>
        <charset val="128"/>
      </rPr>
      <t>※助成対象経費に消費税を含めないこと。</t>
    </r>
    <rPh sb="1" eb="3">
      <t>ジョセイ</t>
    </rPh>
    <rPh sb="3" eb="5">
      <t>タイショウ</t>
    </rPh>
    <rPh sb="5" eb="7">
      <t>ケイヒ</t>
    </rPh>
    <rPh sb="8" eb="10">
      <t>コウホウ</t>
    </rPh>
    <rPh sb="12" eb="14">
      <t>ウチワケ</t>
    </rPh>
    <rPh sb="18" eb="20">
      <t>ジョセイ</t>
    </rPh>
    <rPh sb="20" eb="22">
      <t>タイショウ</t>
    </rPh>
    <rPh sb="22" eb="24">
      <t>ケイヒ</t>
    </rPh>
    <rPh sb="25" eb="28">
      <t>ショウヒゼイ</t>
    </rPh>
    <rPh sb="29" eb="30">
      <t>フク</t>
    </rPh>
    <phoneticPr fontId="8"/>
  </si>
  <si>
    <r>
      <t>【他の助成金への申請状況】　</t>
    </r>
    <r>
      <rPr>
        <b/>
        <sz val="11"/>
        <color rgb="FFFF0000"/>
        <rFont val="ＭＳ Ｐ明朝"/>
        <family val="1"/>
        <charset val="128"/>
      </rPr>
      <t>※都と重複する設備の金額を記入すること</t>
    </r>
    <rPh sb="1" eb="2">
      <t>タ</t>
    </rPh>
    <rPh sb="3" eb="6">
      <t>ジョセイキン</t>
    </rPh>
    <rPh sb="8" eb="10">
      <t>シンセイ</t>
    </rPh>
    <rPh sb="10" eb="12">
      <t>ジョウキョウ</t>
    </rPh>
    <rPh sb="15" eb="16">
      <t>ト</t>
    </rPh>
    <rPh sb="17" eb="19">
      <t>ジュウフク</t>
    </rPh>
    <rPh sb="21" eb="23">
      <t>セツビ</t>
    </rPh>
    <rPh sb="24" eb="26">
      <t>キンガク</t>
    </rPh>
    <rPh sb="27" eb="29">
      <t>キニュウ</t>
    </rPh>
    <phoneticPr fontId="6"/>
  </si>
  <si>
    <r>
      <t xml:space="preserve">助成金交付申請予定額
</t>
    </r>
    <r>
      <rPr>
        <b/>
        <sz val="11"/>
        <color theme="1"/>
        <rFont val="ＭＳ Ｐ明朝"/>
        <family val="1"/>
        <charset val="128"/>
      </rPr>
      <t>（①②③のうち小さい額）</t>
    </r>
    <rPh sb="3" eb="5">
      <t>コウフ</t>
    </rPh>
    <rPh sb="7" eb="9">
      <t>ヨテイ</t>
    </rPh>
    <phoneticPr fontId="6"/>
  </si>
  <si>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8"/>
  </si>
  <si>
    <t>【省エネ化】交付申請 提出書類チェックリスト</t>
    <rPh sb="6" eb="10">
      <t>コウフシンセイ</t>
    </rPh>
    <rPh sb="11" eb="13">
      <t>テイシュツ</t>
    </rPh>
    <rPh sb="13" eb="15">
      <t>ショルイ</t>
    </rPh>
    <phoneticPr fontId="8"/>
  </si>
  <si>
    <t>助成事業者名</t>
    <rPh sb="0" eb="2">
      <t>ジョセイ</t>
    </rPh>
    <rPh sb="2" eb="4">
      <t>ジギョウ</t>
    </rPh>
    <rPh sb="4" eb="5">
      <t>シャ</t>
    </rPh>
    <rPh sb="5" eb="6">
      <t>メイ</t>
    </rPh>
    <phoneticPr fontId="8"/>
  </si>
  <si>
    <t>手続代行者・
共同申請者名</t>
    <rPh sb="0" eb="2">
      <t>テツヅキ</t>
    </rPh>
    <rPh sb="2" eb="5">
      <t>ダイコウシャ</t>
    </rPh>
    <phoneticPr fontId="8"/>
  </si>
  <si>
    <t>〇：必須　△：該当する場合のみ必須</t>
    <phoneticPr fontId="6"/>
  </si>
  <si>
    <t>Ｎｏ</t>
    <phoneticPr fontId="8"/>
  </si>
  <si>
    <t>様　　式</t>
    <rPh sb="0" eb="1">
      <t>サマ</t>
    </rPh>
    <rPh sb="3" eb="4">
      <t>シキ</t>
    </rPh>
    <phoneticPr fontId="8"/>
  </si>
  <si>
    <t>書　　類　　名</t>
    <rPh sb="0" eb="1">
      <t>ショ</t>
    </rPh>
    <rPh sb="3" eb="4">
      <t>タグイ</t>
    </rPh>
    <rPh sb="6" eb="7">
      <t>メイ</t>
    </rPh>
    <phoneticPr fontId="8"/>
  </si>
  <si>
    <t>提出の
要不要</t>
    <rPh sb="0" eb="2">
      <t>テイシュツ</t>
    </rPh>
    <rPh sb="4" eb="7">
      <t>ヨウフヨウ</t>
    </rPh>
    <phoneticPr fontId="4"/>
  </si>
  <si>
    <t>提出書類
チェック欄</t>
    <rPh sb="0" eb="2">
      <t>テイシュツ</t>
    </rPh>
    <rPh sb="2" eb="4">
      <t>ショルイ</t>
    </rPh>
    <rPh sb="9" eb="10">
      <t>ラン</t>
    </rPh>
    <phoneticPr fontId="8"/>
  </si>
  <si>
    <t>本紙</t>
    <phoneticPr fontId="6"/>
  </si>
  <si>
    <t>提出書類チェックリスト</t>
    <rPh sb="0" eb="2">
      <t>テイシュツ</t>
    </rPh>
    <rPh sb="2" eb="4">
      <t>ショルイ</t>
    </rPh>
    <phoneticPr fontId="6"/>
  </si>
  <si>
    <t>〇</t>
    <phoneticPr fontId="6"/>
  </si>
  <si>
    <t>第１/2号
様式</t>
    <rPh sb="0" eb="1">
      <t>ダイ</t>
    </rPh>
    <rPh sb="4" eb="5">
      <t>ゴウ</t>
    </rPh>
    <rPh sb="6" eb="8">
      <t>ヨウシキ</t>
    </rPh>
    <phoneticPr fontId="8"/>
  </si>
  <si>
    <t>助成金交付申請書</t>
    <rPh sb="0" eb="3">
      <t>ジョセイキン</t>
    </rPh>
    <rPh sb="3" eb="5">
      <t>コウフ</t>
    </rPh>
    <rPh sb="5" eb="8">
      <t>シンセイショ</t>
    </rPh>
    <phoneticPr fontId="8"/>
  </si>
  <si>
    <t>【個人・法人】第１号使用
【リース】第２号使用</t>
    <rPh sb="10" eb="12">
      <t>シヨウ</t>
    </rPh>
    <rPh sb="21" eb="23">
      <t>シヨウ</t>
    </rPh>
    <phoneticPr fontId="8"/>
  </si>
  <si>
    <t>参考様式１</t>
    <rPh sb="0" eb="2">
      <t>サンコウ</t>
    </rPh>
    <rPh sb="2" eb="4">
      <t>ヨウシキ</t>
    </rPh>
    <phoneticPr fontId="8"/>
  </si>
  <si>
    <t>参考様式２</t>
    <rPh sb="0" eb="2">
      <t>サンコウ</t>
    </rPh>
    <rPh sb="2" eb="4">
      <t>ヨウシキ</t>
    </rPh>
    <phoneticPr fontId="8"/>
  </si>
  <si>
    <t>費用明細書</t>
    <rPh sb="0" eb="2">
      <t>ヒヨウ</t>
    </rPh>
    <rPh sb="2" eb="5">
      <t>メイサイショ</t>
    </rPh>
    <phoneticPr fontId="8"/>
  </si>
  <si>
    <t>自由</t>
    <rPh sb="0" eb="2">
      <t>ジユウ</t>
    </rPh>
    <phoneticPr fontId="8"/>
  </si>
  <si>
    <t>助成対象経費の積算に関する
根拠書類（見積書等）</t>
    <rPh sb="0" eb="2">
      <t>ジョセイ</t>
    </rPh>
    <rPh sb="2" eb="4">
      <t>タイショウ</t>
    </rPh>
    <rPh sb="4" eb="6">
      <t>ケイヒ</t>
    </rPh>
    <rPh sb="7" eb="9">
      <t>セキサン</t>
    </rPh>
    <rPh sb="10" eb="11">
      <t>カン</t>
    </rPh>
    <rPh sb="14" eb="16">
      <t>コンキョ</t>
    </rPh>
    <rPh sb="16" eb="18">
      <t>ショルイ</t>
    </rPh>
    <rPh sb="19" eb="21">
      <t>ミツモリ</t>
    </rPh>
    <rPh sb="21" eb="22">
      <t>ショ</t>
    </rPh>
    <rPh sb="22" eb="23">
      <t>トウ</t>
    </rPh>
    <phoneticPr fontId="8"/>
  </si>
  <si>
    <t>平面図</t>
    <rPh sb="0" eb="3">
      <t>ヘイメンズ</t>
    </rPh>
    <phoneticPr fontId="8"/>
  </si>
  <si>
    <t>姿図</t>
    <rPh sb="0" eb="1">
      <t>スガタ</t>
    </rPh>
    <rPh sb="1" eb="2">
      <t>ズ</t>
    </rPh>
    <phoneticPr fontId="8"/>
  </si>
  <si>
    <t>参考様式３</t>
    <rPh sb="0" eb="4">
      <t>サンコウヨウシキ</t>
    </rPh>
    <phoneticPr fontId="6"/>
  </si>
  <si>
    <t>助成対象住宅の全景写真</t>
    <phoneticPr fontId="6"/>
  </si>
  <si>
    <t>建物の登記事項証明書</t>
    <rPh sb="0" eb="2">
      <t>タテモノ</t>
    </rPh>
    <rPh sb="3" eb="5">
      <t>トウキ</t>
    </rPh>
    <rPh sb="5" eb="7">
      <t>ジコウ</t>
    </rPh>
    <rPh sb="7" eb="10">
      <t>ショウメイショ</t>
    </rPh>
    <phoneticPr fontId="8"/>
  </si>
  <si>
    <t>6か月以内に発行されたもの</t>
    <phoneticPr fontId="4"/>
  </si>
  <si>
    <t>【個人】本人確認書類</t>
    <rPh sb="1" eb="3">
      <t>コジン</t>
    </rPh>
    <rPh sb="4" eb="6">
      <t>ホンニン</t>
    </rPh>
    <rPh sb="6" eb="8">
      <t>カクニン</t>
    </rPh>
    <rPh sb="8" eb="10">
      <t>ショルイ</t>
    </rPh>
    <phoneticPr fontId="6"/>
  </si>
  <si>
    <t>有効期限内のもの</t>
    <phoneticPr fontId="4"/>
  </si>
  <si>
    <t>【法人】実在証明書類</t>
    <rPh sb="1" eb="3">
      <t>ホウジン</t>
    </rPh>
    <rPh sb="4" eb="6">
      <t>ジツザイ</t>
    </rPh>
    <rPh sb="6" eb="8">
      <t>ショウメイ</t>
    </rPh>
    <rPh sb="8" eb="9">
      <t>ショ</t>
    </rPh>
    <rPh sb="9" eb="10">
      <t>ルイ</t>
    </rPh>
    <phoneticPr fontId="6"/>
  </si>
  <si>
    <t>設置する高断熱ドアが要件に
適合することを証明する書類</t>
    <rPh sb="0" eb="2">
      <t>セッチ</t>
    </rPh>
    <rPh sb="4" eb="7">
      <t>コウダンネツ</t>
    </rPh>
    <rPh sb="10" eb="12">
      <t>ヨウケン</t>
    </rPh>
    <rPh sb="14" eb="16">
      <t>テキゴウ</t>
    </rPh>
    <rPh sb="21" eb="23">
      <t>ショウメイ</t>
    </rPh>
    <rPh sb="25" eb="27">
      <t>ショルイ</t>
    </rPh>
    <phoneticPr fontId="8"/>
  </si>
  <si>
    <t>△</t>
    <phoneticPr fontId="6"/>
  </si>
  <si>
    <t>高断熱ドア設置の場合</t>
    <rPh sb="0" eb="3">
      <t>コウダンネツ</t>
    </rPh>
    <rPh sb="5" eb="7">
      <t>セッチ</t>
    </rPh>
    <rPh sb="8" eb="10">
      <t>バアイ</t>
    </rPh>
    <phoneticPr fontId="8"/>
  </si>
  <si>
    <t>リース事業者の実在を証明するもの</t>
    <rPh sb="3" eb="5">
      <t>ジギョウ</t>
    </rPh>
    <rPh sb="5" eb="6">
      <t>シャ</t>
    </rPh>
    <phoneticPr fontId="8"/>
  </si>
  <si>
    <t>リース契約の場合
6か月以内に発行されたもの</t>
    <rPh sb="3" eb="5">
      <t>ケイヤク</t>
    </rPh>
    <rPh sb="6" eb="8">
      <t>バアイ</t>
    </rPh>
    <phoneticPr fontId="8"/>
  </si>
  <si>
    <t>リース契約書（案）</t>
    <rPh sb="3" eb="5">
      <t>ケイヤク</t>
    </rPh>
    <rPh sb="5" eb="6">
      <t>ショ</t>
    </rPh>
    <rPh sb="7" eb="8">
      <t>アン</t>
    </rPh>
    <phoneticPr fontId="8"/>
  </si>
  <si>
    <t>リース契約の場合</t>
    <rPh sb="3" eb="5">
      <t>ケイヤク</t>
    </rPh>
    <rPh sb="6" eb="8">
      <t>バアイ</t>
    </rPh>
    <phoneticPr fontId="8"/>
  </si>
  <si>
    <t>支払委託契約書（案）</t>
    <rPh sb="0" eb="2">
      <t>シハラ</t>
    </rPh>
    <rPh sb="2" eb="4">
      <t>イタク</t>
    </rPh>
    <rPh sb="4" eb="7">
      <t>ケイヤクショ</t>
    </rPh>
    <rPh sb="8" eb="9">
      <t>アン</t>
    </rPh>
    <phoneticPr fontId="8"/>
  </si>
  <si>
    <t>支払委託契約の場合</t>
    <rPh sb="0" eb="2">
      <t>シハラ</t>
    </rPh>
    <rPh sb="2" eb="4">
      <t>イタク</t>
    </rPh>
    <rPh sb="4" eb="6">
      <t>ケイヤク</t>
    </rPh>
    <rPh sb="7" eb="9">
      <t>バアイ</t>
    </rPh>
    <phoneticPr fontId="8"/>
  </si>
  <si>
    <t>参考様式４</t>
    <rPh sb="0" eb="2">
      <t>サンコウ</t>
    </rPh>
    <rPh sb="2" eb="4">
      <t>ヨウシキ</t>
    </rPh>
    <phoneticPr fontId="8"/>
  </si>
  <si>
    <t>個別クレジット契約による
助成金に関する取決書</t>
    <rPh sb="13" eb="15">
      <t>ジョセイ</t>
    </rPh>
    <phoneticPr fontId="8"/>
  </si>
  <si>
    <t>個別クレジット契約の場合</t>
    <rPh sb="0" eb="2">
      <t>コベツ</t>
    </rPh>
    <rPh sb="7" eb="9">
      <t>ケイヤク</t>
    </rPh>
    <rPh sb="10" eb="12">
      <t>バアイ</t>
    </rPh>
    <phoneticPr fontId="8"/>
  </si>
  <si>
    <t>賃貸借契約書</t>
    <rPh sb="0" eb="3">
      <t>チンタイシャク</t>
    </rPh>
    <rPh sb="3" eb="6">
      <t>ケイヤクショ</t>
    </rPh>
    <phoneticPr fontId="6"/>
  </si>
  <si>
    <t>〇</t>
  </si>
  <si>
    <t>入居者がいる場合</t>
    <rPh sb="0" eb="3">
      <t>ニュウキョシャ</t>
    </rPh>
    <phoneticPr fontId="4"/>
  </si>
  <si>
    <t>不動産広告等</t>
    <rPh sb="0" eb="3">
      <t>フドウサン</t>
    </rPh>
    <rPh sb="3" eb="5">
      <t>コウコク</t>
    </rPh>
    <rPh sb="5" eb="6">
      <t>ナド</t>
    </rPh>
    <phoneticPr fontId="4"/>
  </si>
  <si>
    <t>入居者がいない場合</t>
    <rPh sb="0" eb="3">
      <t>ニュウキョシャ</t>
    </rPh>
    <rPh sb="7" eb="9">
      <t>バアイ</t>
    </rPh>
    <phoneticPr fontId="4"/>
  </si>
  <si>
    <t>参考様式５</t>
    <rPh sb="0" eb="2">
      <t>サンコウ</t>
    </rPh>
    <rPh sb="2" eb="4">
      <t>ヨウシキ</t>
    </rPh>
    <phoneticPr fontId="6"/>
  </si>
  <si>
    <t>アンケート実施についての同意書</t>
    <rPh sb="5" eb="7">
      <t>ジッシ</t>
    </rPh>
    <rPh sb="12" eb="15">
      <t>ドウイショ</t>
    </rPh>
    <phoneticPr fontId="6"/>
  </si>
  <si>
    <t>参考様式11</t>
    <rPh sb="0" eb="2">
      <t>サンコウ</t>
    </rPh>
    <rPh sb="2" eb="4">
      <t>ヨウシキ</t>
    </rPh>
    <phoneticPr fontId="6"/>
  </si>
  <si>
    <t>住戸の申請状況表</t>
    <phoneticPr fontId="4"/>
  </si>
  <si>
    <t>助成対象住宅の全住戸を同時に申請しない場合に限る。</t>
    <phoneticPr fontId="4"/>
  </si>
  <si>
    <t>その他公社が必要と認める書類</t>
    <rPh sb="2" eb="3">
      <t>タ</t>
    </rPh>
    <rPh sb="3" eb="5">
      <t>コウシャ</t>
    </rPh>
    <rPh sb="6" eb="8">
      <t>ヒツヨウ</t>
    </rPh>
    <rPh sb="9" eb="10">
      <t>ミト</t>
    </rPh>
    <rPh sb="12" eb="14">
      <t>ショルイ</t>
    </rPh>
    <phoneticPr fontId="8"/>
  </si>
  <si>
    <t>該当者のみ</t>
    <phoneticPr fontId="8"/>
  </si>
  <si>
    <t>賃貸住宅における省エネ化・再エネ導入促進事業</t>
    <phoneticPr fontId="8"/>
  </si>
  <si>
    <t>【省エネ化】実績報告　提出書類チェックリスト</t>
    <rPh sb="6" eb="10">
      <t>ジッセキホウコク</t>
    </rPh>
    <rPh sb="11" eb="13">
      <t>テイシュツ</t>
    </rPh>
    <rPh sb="13" eb="15">
      <t>ショルイ</t>
    </rPh>
    <phoneticPr fontId="8"/>
  </si>
  <si>
    <t>交付決定番号</t>
    <rPh sb="0" eb="4">
      <t>コウフケッテイ</t>
    </rPh>
    <rPh sb="4" eb="6">
      <t>バンゴウ</t>
    </rPh>
    <phoneticPr fontId="8"/>
  </si>
  <si>
    <t>※提出書類は全てコピーを取り、お手元に控えを残してください</t>
    <phoneticPr fontId="6"/>
  </si>
  <si>
    <t>　〇：必須　△：該当する場合のみ必須</t>
    <rPh sb="3" eb="5">
      <t>ヒッス</t>
    </rPh>
    <rPh sb="8" eb="10">
      <t>ガイトウ</t>
    </rPh>
    <rPh sb="12" eb="14">
      <t>バアイ</t>
    </rPh>
    <rPh sb="16" eb="18">
      <t>ヒッス</t>
    </rPh>
    <phoneticPr fontId="6"/>
  </si>
  <si>
    <t>第３/４号
様式</t>
    <rPh sb="0" eb="1">
      <t>ダイ</t>
    </rPh>
    <rPh sb="4" eb="5">
      <t>ゴウ</t>
    </rPh>
    <rPh sb="6" eb="8">
      <t>ヨウシキ</t>
    </rPh>
    <phoneticPr fontId="8"/>
  </si>
  <si>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8"/>
  </si>
  <si>
    <t>【住宅所有者】第３号使用
【リース事業者】第４号使用</t>
    <rPh sb="1" eb="3">
      <t>ジュウタク</t>
    </rPh>
    <rPh sb="3" eb="6">
      <t>ショユウシャ</t>
    </rPh>
    <rPh sb="7" eb="8">
      <t>ダイ</t>
    </rPh>
    <rPh sb="9" eb="10">
      <t>ゴウ</t>
    </rPh>
    <rPh sb="10" eb="12">
      <t>シヨウ</t>
    </rPh>
    <rPh sb="17" eb="20">
      <t>ジギョウシャ</t>
    </rPh>
    <rPh sb="21" eb="22">
      <t>ダイ</t>
    </rPh>
    <rPh sb="23" eb="24">
      <t>ゴウ</t>
    </rPh>
    <rPh sb="24" eb="26">
      <t>シヨウ</t>
    </rPh>
    <phoneticPr fontId="8"/>
  </si>
  <si>
    <t>助成事業に係る工事請負契約書</t>
    <rPh sb="0" eb="2">
      <t>ジョセイ</t>
    </rPh>
    <rPh sb="2" eb="4">
      <t>ジギョウ</t>
    </rPh>
    <rPh sb="5" eb="6">
      <t>カカワ</t>
    </rPh>
    <rPh sb="7" eb="9">
      <t>コウジ</t>
    </rPh>
    <rPh sb="9" eb="11">
      <t>ウケオイ</t>
    </rPh>
    <rPh sb="11" eb="14">
      <t>ケイヤクショ</t>
    </rPh>
    <phoneticPr fontId="8"/>
  </si>
  <si>
    <t>※1</t>
    <phoneticPr fontId="4"/>
  </si>
  <si>
    <t>助成事業に係る領収書</t>
    <rPh sb="0" eb="2">
      <t>ジョセイ</t>
    </rPh>
    <rPh sb="2" eb="4">
      <t>ジギョウ</t>
    </rPh>
    <rPh sb="5" eb="6">
      <t>カカワ</t>
    </rPh>
    <rPh sb="7" eb="10">
      <t>リョウシュウショ</t>
    </rPh>
    <phoneticPr fontId="8"/>
  </si>
  <si>
    <t>※2</t>
    <phoneticPr fontId="4"/>
  </si>
  <si>
    <t>-</t>
    <phoneticPr fontId="8"/>
  </si>
  <si>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8"/>
  </si>
  <si>
    <t>他の補助金に申請した場合</t>
    <rPh sb="0" eb="1">
      <t>タ</t>
    </rPh>
    <rPh sb="2" eb="5">
      <t>ホジョキン</t>
    </rPh>
    <rPh sb="6" eb="8">
      <t>シンセイ</t>
    </rPh>
    <rPh sb="10" eb="12">
      <t>バアイ</t>
    </rPh>
    <phoneticPr fontId="8"/>
  </si>
  <si>
    <t>参考様式７・８</t>
    <rPh sb="0" eb="2">
      <t>サンコウ</t>
    </rPh>
    <rPh sb="2" eb="4">
      <t>ヨウシキ</t>
    </rPh>
    <phoneticPr fontId="8"/>
  </si>
  <si>
    <t>施工証明書若しくは出荷証明書</t>
    <rPh sb="0" eb="2">
      <t>セコウ</t>
    </rPh>
    <rPh sb="2" eb="5">
      <t>ショウメイショ</t>
    </rPh>
    <rPh sb="5" eb="6">
      <t>モ</t>
    </rPh>
    <rPh sb="9" eb="14">
      <t>シュッカショウメイショ</t>
    </rPh>
    <phoneticPr fontId="8"/>
  </si>
  <si>
    <t>断熱診断等報告書（工事前）</t>
    <rPh sb="0" eb="2">
      <t>ダンネツ</t>
    </rPh>
    <rPh sb="2" eb="4">
      <t>シンダン</t>
    </rPh>
    <rPh sb="4" eb="5">
      <t>トウ</t>
    </rPh>
    <rPh sb="5" eb="8">
      <t>ホウコクショ</t>
    </rPh>
    <rPh sb="9" eb="11">
      <t>コウジ</t>
    </rPh>
    <rPh sb="11" eb="12">
      <t>マエ</t>
    </rPh>
    <phoneticPr fontId="8"/>
  </si>
  <si>
    <t>改修前に診断を行った場合</t>
    <rPh sb="0" eb="2">
      <t>カイシュウ</t>
    </rPh>
    <rPh sb="2" eb="3">
      <t>マエ</t>
    </rPh>
    <rPh sb="4" eb="6">
      <t>シンダン</t>
    </rPh>
    <rPh sb="7" eb="8">
      <t>オコナ</t>
    </rPh>
    <rPh sb="10" eb="12">
      <t>バアイ</t>
    </rPh>
    <phoneticPr fontId="8"/>
  </si>
  <si>
    <t>断熱診断等報告書（工事後）</t>
    <rPh sb="0" eb="2">
      <t>ダンネツ</t>
    </rPh>
    <rPh sb="2" eb="4">
      <t>シンダン</t>
    </rPh>
    <rPh sb="4" eb="5">
      <t>トウ</t>
    </rPh>
    <rPh sb="5" eb="8">
      <t>ホウコクショ</t>
    </rPh>
    <rPh sb="11" eb="12">
      <t>ゴ</t>
    </rPh>
    <phoneticPr fontId="8"/>
  </si>
  <si>
    <t>リース契約書</t>
    <rPh sb="3" eb="5">
      <t>ケイヤク</t>
    </rPh>
    <rPh sb="5" eb="6">
      <t>ショ</t>
    </rPh>
    <phoneticPr fontId="8"/>
  </si>
  <si>
    <t>支払委託契約書</t>
    <rPh sb="0" eb="2">
      <t>シハライ</t>
    </rPh>
    <rPh sb="2" eb="4">
      <t>イタク</t>
    </rPh>
    <rPh sb="4" eb="7">
      <t>ケイヤクショ</t>
    </rPh>
    <phoneticPr fontId="8"/>
  </si>
  <si>
    <t>個別クレジット契約書・支払明細書</t>
    <rPh sb="0" eb="2">
      <t>コベツ</t>
    </rPh>
    <rPh sb="7" eb="10">
      <t>ケイヤクショ</t>
    </rPh>
    <rPh sb="11" eb="13">
      <t>シハライ</t>
    </rPh>
    <rPh sb="13" eb="16">
      <t>メイサイショ</t>
    </rPh>
    <phoneticPr fontId="8"/>
  </si>
  <si>
    <t>助成金振込口座番号等がわかる書類
（通帳等）</t>
    <rPh sb="0" eb="3">
      <t>ジョセイキン</t>
    </rPh>
    <rPh sb="3" eb="5">
      <t>フリコミ</t>
    </rPh>
    <rPh sb="5" eb="7">
      <t>コウザ</t>
    </rPh>
    <rPh sb="7" eb="9">
      <t>バンゴウ</t>
    </rPh>
    <rPh sb="9" eb="10">
      <t>トウ</t>
    </rPh>
    <rPh sb="14" eb="16">
      <t>ショルイ</t>
    </rPh>
    <rPh sb="18" eb="20">
      <t>ツウチョウ</t>
    </rPh>
    <rPh sb="20" eb="21">
      <t>トウ</t>
    </rPh>
    <phoneticPr fontId="8"/>
  </si>
  <si>
    <t>※3</t>
    <phoneticPr fontId="6"/>
  </si>
  <si>
    <t>参考様式６</t>
    <rPh sb="0" eb="2">
      <t>サンコウ</t>
    </rPh>
    <rPh sb="2" eb="4">
      <t>ヨウシキ</t>
    </rPh>
    <phoneticPr fontId="8"/>
  </si>
  <si>
    <t>アンケート実施についての同意書</t>
    <phoneticPr fontId="6"/>
  </si>
  <si>
    <t>新たに入居者がいる場合</t>
    <rPh sb="0" eb="1">
      <t>アラ</t>
    </rPh>
    <rPh sb="3" eb="6">
      <t>ニュウキョシャ</t>
    </rPh>
    <rPh sb="9" eb="11">
      <t>バアイ</t>
    </rPh>
    <phoneticPr fontId="6"/>
  </si>
  <si>
    <t>参考様式９</t>
    <rPh sb="0" eb="2">
      <t>サンコウ</t>
    </rPh>
    <rPh sb="2" eb="4">
      <t>ヨウシキ</t>
    </rPh>
    <phoneticPr fontId="8"/>
  </si>
  <si>
    <t>助成事業変更内容明細書</t>
    <phoneticPr fontId="6"/>
  </si>
  <si>
    <t>助成事業の変更がある場合</t>
    <rPh sb="0" eb="4">
      <t>ジョセイジギョウ</t>
    </rPh>
    <rPh sb="5" eb="7">
      <t>ヘンコウ</t>
    </rPh>
    <rPh sb="10" eb="12">
      <t>バアイ</t>
    </rPh>
    <phoneticPr fontId="6"/>
  </si>
  <si>
    <t>参考様式10</t>
    <rPh sb="0" eb="4">
      <t>サンコウヨウシキ</t>
    </rPh>
    <phoneticPr fontId="6"/>
  </si>
  <si>
    <t>省エネ性能表示を行っている不動産広告</t>
    <rPh sb="16" eb="18">
      <t>コウコク</t>
    </rPh>
    <phoneticPr fontId="6"/>
  </si>
  <si>
    <t>入居者がいない場合</t>
    <rPh sb="0" eb="3">
      <t>ニュウキョシャ</t>
    </rPh>
    <rPh sb="7" eb="9">
      <t>バアイ</t>
    </rPh>
    <phoneticPr fontId="8"/>
  </si>
  <si>
    <t>省エネ性能ラベル・評価書</t>
    <rPh sb="9" eb="12">
      <t>ヒョウカショ</t>
    </rPh>
    <phoneticPr fontId="6"/>
  </si>
  <si>
    <t>入居者がいる場合</t>
    <rPh sb="0" eb="3">
      <t>ニュウキョシャ</t>
    </rPh>
    <rPh sb="6" eb="8">
      <t>バアイ</t>
    </rPh>
    <phoneticPr fontId="4"/>
  </si>
  <si>
    <t>第18号様式</t>
    <phoneticPr fontId="6"/>
  </si>
  <si>
    <t>所有者報告</t>
    <rPh sb="0" eb="3">
      <t>ショユウシャ</t>
    </rPh>
    <rPh sb="3" eb="5">
      <t>ホウコク</t>
    </rPh>
    <phoneticPr fontId="6"/>
  </si>
  <si>
    <t>第19号様式</t>
    <phoneticPr fontId="6"/>
  </si>
  <si>
    <t>入居者アンケート</t>
    <rPh sb="0" eb="3">
      <t>ニュウキョシャ</t>
    </rPh>
    <phoneticPr fontId="6"/>
  </si>
  <si>
    <t>入居者がいる場合</t>
    <rPh sb="0" eb="3">
      <t>ニュウキョシャ</t>
    </rPh>
    <rPh sb="6" eb="8">
      <t>バアイ</t>
    </rPh>
    <phoneticPr fontId="8"/>
  </si>
  <si>
    <t>住戸の申請状況表</t>
    <phoneticPr fontId="6"/>
  </si>
  <si>
    <t>助成対象住宅の全住戸を同時に申請しない場合に限る。</t>
    <phoneticPr fontId="8"/>
  </si>
  <si>
    <t>※1</t>
    <phoneticPr fontId="8"/>
  </si>
  <si>
    <t>委託日又は、契約日が交付決定日以降の契約書類であること。</t>
    <rPh sb="0" eb="3">
      <t>イタクビ</t>
    </rPh>
    <rPh sb="3" eb="4">
      <t>マタ</t>
    </rPh>
    <rPh sb="12" eb="14">
      <t>ケッテイ</t>
    </rPh>
    <phoneticPr fontId="4"/>
  </si>
  <si>
    <t>※1・2　契約書・領収書に印紙・割印がないものは不可</t>
    <rPh sb="5" eb="8">
      <t>ケイヤクショ</t>
    </rPh>
    <phoneticPr fontId="6"/>
  </si>
  <si>
    <t>※2</t>
    <phoneticPr fontId="6"/>
  </si>
  <si>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4"/>
  </si>
  <si>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4"/>
  </si>
  <si>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4"/>
  </si>
  <si>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4"/>
  </si>
  <si>
    <t>診断</t>
    <rPh sb="0" eb="2">
      <t>シンダン</t>
    </rPh>
    <phoneticPr fontId="4"/>
  </si>
  <si>
    <t>現況図面作成</t>
    <rPh sb="0" eb="4">
      <t>ゲンキョウズメン</t>
    </rPh>
    <rPh sb="4" eb="6">
      <t>サクセイ</t>
    </rPh>
    <phoneticPr fontId="8"/>
  </si>
  <si>
    <t>現況図面作成
10万円/戸</t>
    <rPh sb="0" eb="4">
      <t>ゲンキョウズメン</t>
    </rPh>
    <rPh sb="4" eb="6">
      <t>サクセイ</t>
    </rPh>
    <rPh sb="9" eb="11">
      <t>マンエン</t>
    </rPh>
    <rPh sb="12" eb="13">
      <t>コ</t>
    </rPh>
    <phoneticPr fontId="4"/>
  </si>
  <si>
    <t>断熱改修</t>
    <rPh sb="0" eb="4">
      <t>ダンネツカイシュウ</t>
    </rPh>
    <phoneticPr fontId="4"/>
  </si>
  <si>
    <t>断熱改修後 省エネ性能再計算・ラベル作成</t>
    <rPh sb="0" eb="2">
      <t>ダンネツ</t>
    </rPh>
    <rPh sb="2" eb="4">
      <t>カイシュウ</t>
    </rPh>
    <rPh sb="4" eb="5">
      <t>ゴ</t>
    </rPh>
    <rPh sb="6" eb="7">
      <t>ショウ</t>
    </rPh>
    <rPh sb="9" eb="11">
      <t>セイノウ</t>
    </rPh>
    <rPh sb="11" eb="14">
      <t>サイケイサン</t>
    </rPh>
    <rPh sb="18" eb="20">
      <t>サクセイ</t>
    </rPh>
    <phoneticPr fontId="4"/>
  </si>
  <si>
    <t>金額（円）</t>
    <rPh sb="0" eb="2">
      <t>キンガク</t>
    </rPh>
    <rPh sb="3" eb="4">
      <t>エン</t>
    </rPh>
    <phoneticPr fontId="6"/>
  </si>
  <si>
    <t>単価（円）</t>
    <rPh sb="0" eb="2">
      <t>タンカ</t>
    </rPh>
    <rPh sb="3" eb="4">
      <t>エン</t>
    </rPh>
    <phoneticPr fontId="6"/>
  </si>
  <si>
    <t>窓（ガラス交換）</t>
    <rPh sb="0" eb="1">
      <t>マド</t>
    </rPh>
    <phoneticPr fontId="6"/>
  </si>
  <si>
    <t>窓（カバー工法）</t>
    <rPh sb="0" eb="1">
      <t>マド</t>
    </rPh>
    <phoneticPr fontId="6"/>
  </si>
  <si>
    <t>窓（建具交換）</t>
    <rPh sb="0" eb="1">
      <t>マド</t>
    </rPh>
    <phoneticPr fontId="6"/>
  </si>
  <si>
    <t>窓（内窓の取付）</t>
    <rPh sb="0" eb="1">
      <t>マド</t>
    </rPh>
    <phoneticPr fontId="6"/>
  </si>
  <si>
    <t>=</t>
    <phoneticPr fontId="8"/>
  </si>
  <si>
    <t>/</t>
    <phoneticPr fontId="8"/>
  </si>
  <si>
    <t>改修事業当たりの省エネ性能再計算（再計算費/事業実施戸数）</t>
    <rPh sb="0" eb="5">
      <t>カイシュウジギョウア</t>
    </rPh>
    <rPh sb="8" eb="9">
      <t>ショウ</t>
    </rPh>
    <rPh sb="11" eb="13">
      <t>セイノウ</t>
    </rPh>
    <rPh sb="13" eb="14">
      <t>サイ</t>
    </rPh>
    <rPh sb="14" eb="16">
      <t>ケイサン</t>
    </rPh>
    <phoneticPr fontId="6"/>
  </si>
  <si>
    <t>(A)</t>
    <phoneticPr fontId="8"/>
  </si>
  <si>
    <t>(B)</t>
    <phoneticPr fontId="8"/>
  </si>
  <si>
    <t>(C)</t>
    <phoneticPr fontId="8"/>
  </si>
  <si>
    <t>(D)</t>
    <phoneticPr fontId="8"/>
  </si>
  <si>
    <t>　窓</t>
    <rPh sb="1" eb="2">
      <t>マド</t>
    </rPh>
    <phoneticPr fontId="8"/>
  </si>
  <si>
    <t>　ドア</t>
    <phoneticPr fontId="8"/>
  </si>
  <si>
    <t>　断熱材</t>
    <rPh sb="1" eb="4">
      <t>ダンネツザイ</t>
    </rPh>
    <phoneticPr fontId="8"/>
  </si>
  <si>
    <t>（A+B）</t>
    <phoneticPr fontId="8"/>
  </si>
  <si>
    <t>（A+C）</t>
    <phoneticPr fontId="8"/>
  </si>
  <si>
    <t>（A+D）</t>
    <phoneticPr fontId="8"/>
  </si>
  <si>
    <t>(E)</t>
    <phoneticPr fontId="8"/>
  </si>
  <si>
    <t>(E')</t>
    <phoneticPr fontId="8"/>
  </si>
  <si>
    <t>(E")</t>
    <phoneticPr fontId="8"/>
  </si>
  <si>
    <t>（E×（2/3））</t>
    <phoneticPr fontId="8"/>
  </si>
  <si>
    <t>（E"×（2/3））</t>
    <phoneticPr fontId="8"/>
  </si>
  <si>
    <t>（E'×（2/3））</t>
    <phoneticPr fontId="8"/>
  </si>
  <si>
    <t>(F)</t>
    <phoneticPr fontId="8"/>
  </si>
  <si>
    <t>(F')</t>
    <phoneticPr fontId="8"/>
  </si>
  <si>
    <t>(F")</t>
    <phoneticPr fontId="8"/>
  </si>
  <si>
    <t>（Fと上限額30万円のいずれか低い方。）</t>
    <phoneticPr fontId="8"/>
  </si>
  <si>
    <t>（F'と上限額27万円のいずれか低い方。）</t>
    <phoneticPr fontId="8"/>
  </si>
  <si>
    <t>（F"と上限額60万円のいずれか低い方。）</t>
    <phoneticPr fontId="8"/>
  </si>
  <si>
    <t>(G)</t>
    <phoneticPr fontId="8"/>
  </si>
  <si>
    <t>(G')</t>
    <phoneticPr fontId="8"/>
  </si>
  <si>
    <t>(G")</t>
    <phoneticPr fontId="8"/>
  </si>
  <si>
    <t>（G×住戸数）</t>
    <rPh sb="3" eb="6">
      <t>ジュウコスウ</t>
    </rPh>
    <phoneticPr fontId="8"/>
  </si>
  <si>
    <t>（G'×住戸数）</t>
    <rPh sb="4" eb="7">
      <t>ジュウコスウ</t>
    </rPh>
    <phoneticPr fontId="8"/>
  </si>
  <si>
    <t>（G"×住戸数）</t>
    <rPh sb="4" eb="7">
      <t>ジュウコスウ</t>
    </rPh>
    <phoneticPr fontId="8"/>
  </si>
  <si>
    <t>窓（外窓の交換）</t>
    <rPh sb="0" eb="1">
      <t>マド</t>
    </rPh>
    <phoneticPr fontId="6"/>
  </si>
  <si>
    <t>断熱材の設置</t>
    <phoneticPr fontId="8"/>
  </si>
  <si>
    <t>　ドアの設置</t>
    <phoneticPr fontId="6"/>
  </si>
  <si>
    <t>　断熱材の設置</t>
    <rPh sb="1" eb="4">
      <t>ダンネツザイ</t>
    </rPh>
    <phoneticPr fontId="6"/>
  </si>
  <si>
    <t>仮算定助成金交付予定額（G+G'+G"）</t>
    <rPh sb="0" eb="1">
      <t>カリ</t>
    </rPh>
    <rPh sb="1" eb="3">
      <t>サンテイ</t>
    </rPh>
    <rPh sb="3" eb="6">
      <t>ジョセイキン</t>
    </rPh>
    <rPh sb="6" eb="8">
      <t>コウフ</t>
    </rPh>
    <rPh sb="8" eb="10">
      <t>ヨテイ</t>
    </rPh>
    <rPh sb="10" eb="11">
      <t>ガク</t>
    </rPh>
    <phoneticPr fontId="8"/>
  </si>
  <si>
    <t>（H)</t>
    <phoneticPr fontId="8"/>
  </si>
  <si>
    <t>助成対象経費の合計［税抜］　</t>
    <phoneticPr fontId="6"/>
  </si>
  <si>
    <t>（I)</t>
    <phoneticPr fontId="8"/>
  </si>
  <si>
    <t>助成対象経費</t>
    <phoneticPr fontId="8"/>
  </si>
  <si>
    <t>　窓・ガラス</t>
    <rPh sb="1" eb="2">
      <t>マド</t>
    </rPh>
    <phoneticPr fontId="6"/>
  </si>
  <si>
    <t>住戸タイプごとの金額</t>
    <rPh sb="0" eb="2">
      <t>ジュウコ</t>
    </rPh>
    <rPh sb="8" eb="10">
      <t>キンガク</t>
    </rPh>
    <phoneticPr fontId="8"/>
  </si>
  <si>
    <t>単住戸当たりの金額</t>
    <rPh sb="0" eb="4">
      <t>タンジュウコア</t>
    </rPh>
    <rPh sb="7" eb="9">
      <t>キンガク</t>
    </rPh>
    <phoneticPr fontId="4"/>
  </si>
  <si>
    <t xml:space="preserve">改修箇所別
助成対象経費
</t>
    <rPh sb="0" eb="5">
      <t>カイシュウカショベツ</t>
    </rPh>
    <phoneticPr fontId="8"/>
  </si>
  <si>
    <t>再計算加算
改修箇所別
助成対象経費</t>
    <rPh sb="0" eb="3">
      <t>サイケイサン</t>
    </rPh>
    <rPh sb="3" eb="5">
      <t>カサン</t>
    </rPh>
    <rPh sb="6" eb="11">
      <t>カイシュウカショベツ</t>
    </rPh>
    <rPh sb="12" eb="18">
      <t>ジョセイタイショウケイヒ</t>
    </rPh>
    <phoneticPr fontId="8"/>
  </si>
  <si>
    <r>
      <t xml:space="preserve">助成率の計算
</t>
    </r>
    <r>
      <rPr>
        <sz val="10"/>
        <rFont val="ＭＳ Ｐ明朝"/>
        <family val="1"/>
        <charset val="128"/>
      </rPr>
      <t>※1000円未満切り捨て</t>
    </r>
    <phoneticPr fontId="8"/>
  </si>
  <si>
    <t>単住戸別　
仮算定助成金
交付予定額</t>
    <phoneticPr fontId="8"/>
  </si>
  <si>
    <t>　　仮算定上限額① （A）×2/3</t>
    <phoneticPr fontId="6"/>
  </si>
  <si>
    <t>　　仮算定上限額② （A）-（B）</t>
    <phoneticPr fontId="6"/>
  </si>
  <si>
    <t>　　仮算定助成金交付予定額(F) ③　</t>
    <phoneticPr fontId="4"/>
  </si>
  <si>
    <t>助成対象経費</t>
    <rPh sb="0" eb="6">
      <t>ジョセイタイショウケイヒ</t>
    </rPh>
    <phoneticPr fontId="4"/>
  </si>
  <si>
    <t>　　高断熱窓</t>
    <rPh sb="2" eb="6">
      <t>コウダンネツマド</t>
    </rPh>
    <phoneticPr fontId="4"/>
  </si>
  <si>
    <t>　　高断熱ドア</t>
    <rPh sb="2" eb="5">
      <t>コウダンネツ</t>
    </rPh>
    <phoneticPr fontId="4"/>
  </si>
  <si>
    <t>　　断熱材</t>
    <rPh sb="2" eb="5">
      <t>ダンネツザイ</t>
    </rPh>
    <phoneticPr fontId="4"/>
  </si>
  <si>
    <t>※千円未満切り捨て</t>
    <rPh sb="1" eb="3">
      <t>センエン</t>
    </rPh>
    <rPh sb="3" eb="5">
      <t>ミマン</t>
    </rPh>
    <rPh sb="5" eb="6">
      <t>キ</t>
    </rPh>
    <rPh sb="7" eb="8">
      <t>ス</t>
    </rPh>
    <phoneticPr fontId="6"/>
  </si>
  <si>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</si>
  <si>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</si>
  <si>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</si>
  <si>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</si>
  <si>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</si>
  <si>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</si>
  <si>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</si>
  <si>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</si>
  <si>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</si>
  <si>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</si>
  <si>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17住戸</t>
    <rPh sb="2" eb="4">
      <t>ジュウコ</t>
    </rPh>
    <phoneticPr fontId="4"/>
  </si>
  <si>
    <t>診断は10プラン</t>
    <rPh sb="0" eb="2">
      <t>シンダン</t>
    </rPh>
    <phoneticPr fontId="4"/>
  </si>
  <si>
    <t>＜住戸別図＞</t>
    <rPh sb="1" eb="4">
      <t>ジュウコベツ</t>
    </rPh>
    <rPh sb="4" eb="5">
      <t>ズ</t>
    </rPh>
    <phoneticPr fontId="4"/>
  </si>
  <si>
    <t>＜診断プラン別図＞</t>
    <rPh sb="1" eb="3">
      <t>シンダン</t>
    </rPh>
    <rPh sb="6" eb="7">
      <t>ベツ</t>
    </rPh>
    <rPh sb="7" eb="8">
      <t>ズ</t>
    </rPh>
    <phoneticPr fontId="4"/>
  </si>
  <si>
    <t>　診断プラン別図③、④、⑦はそれぞれ同一の性能とみなす住戸をまとめています。
　そのため、住戸別図201～204(着色部)を診断した場合は、201と同プラン(③)の301,401、202と同プラン(④)の302,303,402,403も診断したものとみなされます。</t>
    <rPh sb="1" eb="3">
      <t>シンダン</t>
    </rPh>
    <rPh sb="6" eb="8">
      <t>ベツズ</t>
    </rPh>
    <rPh sb="18" eb="20">
      <t>ドウイツ</t>
    </rPh>
    <rPh sb="21" eb="23">
      <t>セイノウ</t>
    </rPh>
    <rPh sb="27" eb="29">
      <t>ジュウコ</t>
    </rPh>
    <rPh sb="45" eb="49">
      <t>ジュウコベツズ</t>
    </rPh>
    <rPh sb="57" eb="60">
      <t>チャクショクブ</t>
    </rPh>
    <rPh sb="62" eb="64">
      <t>シンダン</t>
    </rPh>
    <rPh sb="66" eb="68">
      <t>バアイ</t>
    </rPh>
    <rPh sb="74" eb="75">
      <t>ドウ</t>
    </rPh>
    <rPh sb="94" eb="95">
      <t>ドウ</t>
    </rPh>
    <rPh sb="118" eb="120">
      <t>シンダン</t>
    </rPh>
    <phoneticPr fontId="4"/>
  </si>
  <si>
    <t>　省エネ診断を行った場合、部屋番号及び診断プランがわかる図をご提出ください。</t>
    <rPh sb="1" eb="2">
      <t>ショウ</t>
    </rPh>
    <rPh sb="4" eb="6">
      <t>シンダン</t>
    </rPh>
    <rPh sb="7" eb="8">
      <t>オコナ</t>
    </rPh>
    <rPh sb="10" eb="12">
      <t>バアイ</t>
    </rPh>
    <rPh sb="13" eb="17">
      <t>ヘヤバンゴウ</t>
    </rPh>
    <rPh sb="17" eb="18">
      <t>オヨ</t>
    </rPh>
    <rPh sb="19" eb="21">
      <t>シンダン</t>
    </rPh>
    <rPh sb="28" eb="29">
      <t>ズ</t>
    </rPh>
    <rPh sb="31" eb="33">
      <t>テイシュツ</t>
    </rPh>
    <phoneticPr fontId="4"/>
  </si>
  <si>
    <t>（例）101～502まで同じ間取り</t>
    <rPh sb="1" eb="2">
      <t>レイ</t>
    </rPh>
    <phoneticPr fontId="4"/>
  </si>
  <si>
    <t>改修前</t>
    <rPh sb="0" eb="3">
      <t>カイシュウマエ</t>
    </rPh>
    <phoneticPr fontId="8"/>
  </si>
  <si>
    <t>改修後</t>
    <rPh sb="0" eb="3">
      <t>カイシュウゴ</t>
    </rPh>
    <phoneticPr fontId="8"/>
  </si>
  <si>
    <t>部屋番号</t>
    <rPh sb="0" eb="4">
      <t>ヘヤバンゴウ</t>
    </rPh>
    <phoneticPr fontId="8"/>
  </si>
  <si>
    <t>プラン</t>
    <phoneticPr fontId="8"/>
  </si>
  <si>
    <t>費用明細書【省エネ性能診断等】</t>
    <rPh sb="0" eb="1">
      <t>ヒ</t>
    </rPh>
    <rPh sb="1" eb="2">
      <t>ヨウ</t>
    </rPh>
    <rPh sb="2" eb="3">
      <t>メイ</t>
    </rPh>
    <rPh sb="3" eb="4">
      <t>ホソ</t>
    </rPh>
    <rPh sb="4" eb="5">
      <t>ショ</t>
    </rPh>
    <rPh sb="9" eb="11">
      <t>セイノウ</t>
    </rPh>
    <phoneticPr fontId="8"/>
  </si>
  <si>
    <t>省エネ性能診断　
※助成対象経費と上限額120万円のいずれか低い方</t>
    <rPh sb="0" eb="1">
      <t>ショウ</t>
    </rPh>
    <rPh sb="3" eb="5">
      <t>セイノウ</t>
    </rPh>
    <rPh sb="5" eb="7">
      <t>シンダン</t>
    </rPh>
    <phoneticPr fontId="4"/>
  </si>
  <si>
    <t>参考様式２（費用明細書_省エネ性能診断等）</t>
    <rPh sb="12" eb="13">
      <t>ショウ</t>
    </rPh>
    <rPh sb="15" eb="17">
      <t>セイノウ</t>
    </rPh>
    <rPh sb="17" eb="19">
      <t>シンダン</t>
    </rPh>
    <rPh sb="19" eb="20">
      <t>トウ</t>
    </rPh>
    <phoneticPr fontId="6"/>
  </si>
  <si>
    <t>省エネ性能診断　実績整理図</t>
    <rPh sb="0" eb="1">
      <t>ショウ</t>
    </rPh>
    <rPh sb="3" eb="5">
      <t>セイノウ</t>
    </rPh>
    <rPh sb="5" eb="7">
      <t>シンダン</t>
    </rPh>
    <rPh sb="8" eb="10">
      <t>ジッセキ</t>
    </rPh>
    <rPh sb="10" eb="13">
      <t>セイリズ</t>
    </rPh>
    <phoneticPr fontId="4"/>
  </si>
  <si>
    <t>省エネ性能が同一とみなされるプランごとに部屋番号及び断熱等級を記入してください。</t>
    <rPh sb="0" eb="1">
      <t>ショウ</t>
    </rPh>
    <rPh sb="3" eb="5">
      <t>セイノウ</t>
    </rPh>
    <rPh sb="6" eb="8">
      <t>ドウイツ</t>
    </rPh>
    <rPh sb="20" eb="24">
      <t>ヘヤバンゴウ</t>
    </rPh>
    <rPh sb="24" eb="25">
      <t>オヨ</t>
    </rPh>
    <rPh sb="26" eb="28">
      <t>ダンネツ</t>
    </rPh>
    <rPh sb="28" eb="30">
      <t>トウキュウ</t>
    </rPh>
    <rPh sb="31" eb="33">
      <t>キニュウ</t>
    </rPh>
    <phoneticPr fontId="4"/>
  </si>
  <si>
    <r>
      <t xml:space="preserve">・改修事業を実施した場合は、必ず改修前後の断熱等級を記入してください。
</t>
    </r>
    <r>
      <rPr>
        <b/>
        <sz val="11"/>
        <color rgb="FFFF0000"/>
        <rFont val="游ゴシック"/>
        <family val="3"/>
        <charset val="128"/>
        <scheme val="minor"/>
      </rPr>
      <t>　※改修前の断熱等級を把握していない場合は改修事業の助成対象外となります。</t>
    </r>
    <rPh sb="1" eb="3">
      <t>カイシュウ</t>
    </rPh>
    <rPh sb="3" eb="5">
      <t>ジギョウ</t>
    </rPh>
    <rPh sb="6" eb="8">
      <t>ジッシ</t>
    </rPh>
    <rPh sb="10" eb="12">
      <t>バアイ</t>
    </rPh>
    <rPh sb="14" eb="15">
      <t>カナラ</t>
    </rPh>
    <rPh sb="16" eb="20">
      <t>カイシュウゼンゴ</t>
    </rPh>
    <rPh sb="21" eb="23">
      <t>ダンネツ</t>
    </rPh>
    <rPh sb="23" eb="25">
      <t>トウキュウ</t>
    </rPh>
    <rPh sb="26" eb="28">
      <t>キニュウ</t>
    </rPh>
    <rPh sb="38" eb="40">
      <t>カイシュウ</t>
    </rPh>
    <rPh sb="40" eb="41">
      <t>マエ</t>
    </rPh>
    <rPh sb="42" eb="44">
      <t>ダンネツ</t>
    </rPh>
    <rPh sb="44" eb="46">
      <t>トウキュウ</t>
    </rPh>
    <rPh sb="47" eb="49">
      <t>ハアク</t>
    </rPh>
    <rPh sb="54" eb="56">
      <t>バアイ</t>
    </rPh>
    <rPh sb="57" eb="61">
      <t>カイシュウジギョウ</t>
    </rPh>
    <rPh sb="62" eb="67">
      <t>ジョセイタイショウガイ</t>
    </rPh>
    <phoneticPr fontId="4"/>
  </si>
  <si>
    <r>
      <rPr>
        <b/>
        <sz val="10"/>
        <color rgb="FFFF0000"/>
        <rFont val="游ゴシック"/>
        <family val="3"/>
        <charset val="128"/>
        <scheme val="minor"/>
      </rPr>
      <t>※改修事業の助成対象は、改修前の断熱等級を把握している住戸に限ります。</t>
    </r>
    <r>
      <rPr>
        <sz val="10"/>
        <color theme="1"/>
        <rFont val="游ゴシック"/>
        <family val="3"/>
        <charset val="128"/>
        <scheme val="minor"/>
      </rPr>
      <t xml:space="preserve">
　診断プランの着色部しか診断していない（断熱等級を把握していない）場合、無着色部分は
　改修事業の助成対象外ですのでご注意ください。</t>
    </r>
    <rPh sb="37" eb="39">
      <t>シンダン</t>
    </rPh>
    <rPh sb="43" eb="46">
      <t>チャクショクブ</t>
    </rPh>
    <rPh sb="48" eb="50">
      <t>シンダン</t>
    </rPh>
    <rPh sb="58" eb="60">
      <t>トウキュウ</t>
    </rPh>
    <rPh sb="61" eb="63">
      <t>ハアク</t>
    </rPh>
    <rPh sb="69" eb="71">
      <t>バアイ</t>
    </rPh>
    <rPh sb="72" eb="75">
      <t>ムチャクショク</t>
    </rPh>
    <rPh sb="75" eb="77">
      <t>ブブン</t>
    </rPh>
    <rPh sb="80" eb="82">
      <t>カイシュウ</t>
    </rPh>
    <rPh sb="82" eb="84">
      <t>ジギョウ</t>
    </rPh>
    <rPh sb="85" eb="90">
      <t>ジョセイタイショウガイ</t>
    </rPh>
    <rPh sb="95" eb="97">
      <t>チュウイ</t>
    </rPh>
    <phoneticPr fontId="4"/>
  </si>
  <si>
    <t>　省エネ診断はすべての住戸で実施していなくても、実施した住戸と同一の性能とみなす住戸については、等級を把握しているとみなします。（下図）</t>
    <rPh sb="48" eb="50">
      <t>トウキュウ</t>
    </rPh>
    <rPh sb="65" eb="67">
      <t>カズ</t>
    </rPh>
    <phoneticPr fontId="4"/>
  </si>
  <si>
    <t>参考様式３（省エネ性能診断 実績整理図）</t>
    <rPh sb="0" eb="4">
      <t>サンコウヨウシキ</t>
    </rPh>
    <rPh sb="6" eb="7">
      <t>ショウ</t>
    </rPh>
    <rPh sb="9" eb="11">
      <t>セイノウ</t>
    </rPh>
    <rPh sb="11" eb="13">
      <t>シンダン</t>
    </rPh>
    <rPh sb="14" eb="19">
      <t>ジッセキセイリズ</t>
    </rPh>
    <phoneticPr fontId="4"/>
  </si>
  <si>
    <t>ホール</t>
    <phoneticPr fontId="4"/>
  </si>
  <si>
    <t>令和</t>
    <rPh sb="0" eb="2">
      <t>レイワ</t>
    </rPh>
    <phoneticPr fontId="4"/>
  </si>
  <si>
    <t>施　工　証　明　書</t>
    <rPh sb="0" eb="1">
      <t>セ</t>
    </rPh>
    <rPh sb="2" eb="3">
      <t>コウ</t>
    </rPh>
    <rPh sb="4" eb="5">
      <t>ショウ</t>
    </rPh>
    <rPh sb="6" eb="7">
      <t>メイ</t>
    </rPh>
    <rPh sb="8" eb="9">
      <t>ショ</t>
    </rPh>
    <phoneticPr fontId="4"/>
  </si>
  <si>
    <t>年</t>
    <rPh sb="0" eb="1">
      <t>ネン</t>
    </rPh>
    <phoneticPr fontId="6"/>
  </si>
  <si>
    <t>月</t>
    <rPh sb="0" eb="1">
      <t>ガツ</t>
    </rPh>
    <phoneticPr fontId="6"/>
  </si>
  <si>
    <t>日</t>
    <rPh sb="0" eb="1">
      <t>ヒ</t>
    </rPh>
    <phoneticPr fontId="6"/>
  </si>
  <si>
    <t>〇</t>
    <phoneticPr fontId="4"/>
  </si>
  <si>
    <t>[助成事業者名（申請者名）]</t>
    <rPh sb="1" eb="6">
      <t>ジョセイジギョウシャ</t>
    </rPh>
    <rPh sb="6" eb="7">
      <t>メイ</t>
    </rPh>
    <rPh sb="8" eb="11">
      <t>シンセイシャ</t>
    </rPh>
    <rPh sb="11" eb="12">
      <t>メイ</t>
    </rPh>
    <phoneticPr fontId="4"/>
  </si>
  <si>
    <t>様</t>
    <rPh sb="0" eb="1">
      <t>サマ</t>
    </rPh>
    <phoneticPr fontId="6"/>
  </si>
  <si>
    <t>地球　三郎</t>
    <rPh sb="0" eb="2">
      <t>チキュウ</t>
    </rPh>
    <rPh sb="3" eb="5">
      <t>サブロウ</t>
    </rPh>
    <phoneticPr fontId="0"/>
  </si>
  <si>
    <t>[工事請負業者名]</t>
    <rPh sb="1" eb="5">
      <t>コウジウケオイ</t>
    </rPh>
    <rPh sb="5" eb="7">
      <t>ギョウシャ</t>
    </rPh>
    <rPh sb="6" eb="7">
      <t>コウギョウ</t>
    </rPh>
    <rPh sb="7" eb="8">
      <t>メイ</t>
    </rPh>
    <phoneticPr fontId="4"/>
  </si>
  <si>
    <t>[工事請負業者名]</t>
    <rPh sb="1" eb="3">
      <t>コウジ</t>
    </rPh>
    <rPh sb="3" eb="5">
      <t>ウケオイ</t>
    </rPh>
    <rPh sb="5" eb="7">
      <t>ギョウシャ</t>
    </rPh>
    <rPh sb="6" eb="7">
      <t>コウギョウ</t>
    </rPh>
    <rPh sb="7" eb="8">
      <t>メイ</t>
    </rPh>
    <phoneticPr fontId="4"/>
  </si>
  <si>
    <t>事業者登録番号</t>
    <rPh sb="0" eb="3">
      <t>ジギョウシャ</t>
    </rPh>
    <rPh sb="3" eb="7">
      <t>トウロクバンゴウ</t>
    </rPh>
    <phoneticPr fontId="4"/>
  </si>
  <si>
    <t>住所</t>
    <rPh sb="0" eb="2">
      <t>ジュウショ</t>
    </rPh>
    <phoneticPr fontId="6"/>
  </si>
  <si>
    <t>東京都南東京市××町7-8-9</t>
    <rPh sb="0" eb="3">
      <t>トウキョウト</t>
    </rPh>
    <rPh sb="3" eb="4">
      <t>ミナミ</t>
    </rPh>
    <rPh sb="4" eb="7">
      <t>トウキョウシ</t>
    </rPh>
    <rPh sb="9" eb="10">
      <t>チョウ</t>
    </rPh>
    <phoneticPr fontId="0"/>
  </si>
  <si>
    <t>業者名</t>
    <rPh sb="0" eb="3">
      <t>ギョウシャメイ</t>
    </rPh>
    <phoneticPr fontId="6"/>
  </si>
  <si>
    <t>○○ハウス株式会社</t>
    <rPh sb="5" eb="9">
      <t>カブシキガイシャ</t>
    </rPh>
    <phoneticPr fontId="0"/>
  </si>
  <si>
    <t>　下記のとおり施工したことを証明いたします。</t>
    <rPh sb="1" eb="3">
      <t>カキ</t>
    </rPh>
    <rPh sb="7" eb="9">
      <t>セコウ</t>
    </rPh>
    <rPh sb="14" eb="16">
      <t>ショウメイ</t>
    </rPh>
    <phoneticPr fontId="4"/>
  </si>
  <si>
    <t>記</t>
    <rPh sb="0" eb="1">
      <t>キ</t>
    </rPh>
    <phoneticPr fontId="4"/>
  </si>
  <si>
    <t>物件名（現場名）</t>
    <rPh sb="0" eb="2">
      <t>ブッケン</t>
    </rPh>
    <rPh sb="2" eb="3">
      <t>メイ</t>
    </rPh>
    <rPh sb="4" eb="6">
      <t>ゲンバ</t>
    </rPh>
    <rPh sb="6" eb="7">
      <t>メイ</t>
    </rPh>
    <phoneticPr fontId="4"/>
  </si>
  <si>
    <t>新宿区　地球様邸</t>
    <rPh sb="0" eb="3">
      <t>シンジュクク</t>
    </rPh>
    <rPh sb="4" eb="6">
      <t>チキュウ</t>
    </rPh>
    <rPh sb="6" eb="7">
      <t>サマ</t>
    </rPh>
    <rPh sb="7" eb="8">
      <t>テイ</t>
    </rPh>
    <phoneticPr fontId="0"/>
  </si>
  <si>
    <t>物件住所（施工場所）</t>
    <rPh sb="5" eb="7">
      <t>セコウ</t>
    </rPh>
    <rPh sb="7" eb="9">
      <t>バショ</t>
    </rPh>
    <phoneticPr fontId="4"/>
  </si>
  <si>
    <r>
      <t xml:space="preserve">施工日
</t>
    </r>
    <r>
      <rPr>
        <sz val="11"/>
        <color theme="1"/>
        <rFont val="ＭＳ Ｐ明朝"/>
        <family val="1"/>
        <charset val="128"/>
      </rPr>
      <t>※数日間にわたる場合は開始日を記入すること</t>
    </r>
    <rPh sb="0" eb="2">
      <t>セコウ</t>
    </rPh>
    <rPh sb="2" eb="3">
      <t>ニチ</t>
    </rPh>
    <rPh sb="15" eb="18">
      <t>カイシビ</t>
    </rPh>
    <phoneticPr fontId="4"/>
  </si>
  <si>
    <t>日</t>
    <phoneticPr fontId="4"/>
  </si>
  <si>
    <t>番号</t>
    <rPh sb="0" eb="2">
      <t>バンゴウ</t>
    </rPh>
    <phoneticPr fontId="4"/>
  </si>
  <si>
    <t>登録番号</t>
    <rPh sb="0" eb="2">
      <t>トウロク</t>
    </rPh>
    <rPh sb="2" eb="4">
      <t>バンゴウ</t>
    </rPh>
    <phoneticPr fontId="4"/>
  </si>
  <si>
    <t>メーカー名</t>
    <rPh sb="4" eb="5">
      <t>メイ</t>
    </rPh>
    <phoneticPr fontId="4"/>
  </si>
  <si>
    <t>製品名</t>
    <rPh sb="0" eb="3">
      <t>セイヒンメイ</t>
    </rPh>
    <phoneticPr fontId="4"/>
  </si>
  <si>
    <t>製品型番</t>
    <rPh sb="0" eb="4">
      <t>セイヒンカタバン</t>
    </rPh>
    <phoneticPr fontId="4"/>
  </si>
  <si>
    <t>断熱仕様</t>
    <rPh sb="0" eb="2">
      <t>ダンネツ</t>
    </rPh>
    <rPh sb="2" eb="4">
      <t>シヨウ</t>
    </rPh>
    <phoneticPr fontId="4"/>
  </si>
  <si>
    <r>
      <t xml:space="preserve">厚さ
</t>
    </r>
    <r>
      <rPr>
        <sz val="9"/>
        <color theme="1"/>
        <rFont val="ＭＳ Ｐ明朝"/>
        <family val="1"/>
        <charset val="128"/>
      </rPr>
      <t>（㎜）</t>
    </r>
    <rPh sb="0" eb="1">
      <t>アツ</t>
    </rPh>
    <phoneticPr fontId="6"/>
  </si>
  <si>
    <r>
      <t xml:space="preserve">施工面積
</t>
    </r>
    <r>
      <rPr>
        <sz val="9"/>
        <color theme="1"/>
        <rFont val="ＭＳ Ｐ明朝"/>
        <family val="1"/>
        <charset val="128"/>
      </rPr>
      <t>（㎡）</t>
    </r>
    <rPh sb="0" eb="2">
      <t>セコウ</t>
    </rPh>
    <rPh sb="2" eb="4">
      <t>メンセキ</t>
    </rPh>
    <phoneticPr fontId="4"/>
  </si>
  <si>
    <t>備考</t>
    <rPh sb="0" eb="2">
      <t>ビコウ</t>
    </rPh>
    <phoneticPr fontId="6"/>
  </si>
  <si>
    <t>W1①</t>
  </si>
  <si>
    <t>G00000000</t>
  </si>
  <si>
    <t>○○株式会社</t>
    <rPh sb="2" eb="6">
      <t>カブシキガイシャ</t>
    </rPh>
    <phoneticPr fontId="0"/>
  </si>
  <si>
    <t>△△△</t>
  </si>
  <si>
    <t>W2①</t>
  </si>
  <si>
    <t>W2②</t>
  </si>
  <si>
    <t>W1</t>
  </si>
  <si>
    <t>W00000000</t>
  </si>
  <si>
    <t>□□□</t>
  </si>
  <si>
    <t>外壁①</t>
    <rPh sb="0" eb="2">
      <t>ソトカベ</t>
    </rPh>
    <phoneticPr fontId="4"/>
  </si>
  <si>
    <t>AD1</t>
  </si>
  <si>
    <t>●●片開きドア　○○シリーズ</t>
    <rPh sb="2" eb="4">
      <t>カタビラ</t>
    </rPh>
    <phoneticPr fontId="0"/>
  </si>
  <si>
    <t>H20</t>
    <phoneticPr fontId="4"/>
  </si>
  <si>
    <t>K2</t>
    <phoneticPr fontId="4"/>
  </si>
  <si>
    <t>省エネ性能ラベル・省エネ性能表示の掲載を行っている不動産広告</t>
    <rPh sb="9" eb="10">
      <t>ショウ</t>
    </rPh>
    <rPh sb="12" eb="14">
      <t>セイノウ</t>
    </rPh>
    <rPh sb="14" eb="16">
      <t>ヒョウジ</t>
    </rPh>
    <rPh sb="17" eb="19">
      <t>ケイサイ</t>
    </rPh>
    <rPh sb="20" eb="21">
      <t>オコナ</t>
    </rPh>
    <rPh sb="25" eb="28">
      <t>フドウサン</t>
    </rPh>
    <rPh sb="28" eb="30">
      <t>コウコク</t>
    </rPh>
    <phoneticPr fontId="6"/>
  </si>
  <si>
    <t>省エネ性能ラベル・評価書
もしくは
省エネ性能表示の掲載を行っている
不動産広告を
貼り付けてください。</t>
    <rPh sb="18" eb="19">
      <t>ショウ</t>
    </rPh>
    <rPh sb="21" eb="23">
      <t>セイノウ</t>
    </rPh>
    <rPh sb="23" eb="25">
      <t>ヒョウジ</t>
    </rPh>
    <rPh sb="26" eb="28">
      <t>ケイサイ</t>
    </rPh>
    <rPh sb="29" eb="30">
      <t>オコナ</t>
    </rPh>
    <rPh sb="35" eb="38">
      <t>フドウサン</t>
    </rPh>
    <rPh sb="38" eb="40">
      <t>コウコク</t>
    </rPh>
    <rPh sb="42" eb="43">
      <t>ハ</t>
    </rPh>
    <rPh sb="44" eb="45">
      <t>ツ</t>
    </rPh>
    <phoneticPr fontId="6"/>
  </si>
  <si>
    <r>
      <t>以下のルールに沿ったものを提出してください。
　</t>
    </r>
    <r>
      <rPr>
        <sz val="11"/>
        <color rgb="FFFF0000"/>
        <rFont val="ＭＳ Ｐ明朝"/>
        <family val="1"/>
        <charset val="128"/>
      </rPr>
      <t xml:space="preserve">※ルール沿っていれば様式は問いません。
</t>
    </r>
    <r>
      <rPr>
        <sz val="11"/>
        <color theme="1"/>
        <rFont val="ＭＳ Ｐ明朝"/>
        <family val="1"/>
        <charset val="128"/>
      </rPr>
      <t xml:space="preserve">
・入居者がいる住戸の場合は、自己評価若しくは第三者評価によって発行された省エネ性能ラベル・評価書を貼り付けてください。
・入居者がいない住戸の場合は、住戸の入居者を募集する際の不動産広告を貼り付けてください。
・縦横比は変更しないこと。
・複数住戸の場合、複数枚にわかれても可。
・住戸番号（部屋番号）がわかるように記載してください。</t>
    </r>
    <rPh sb="13" eb="15">
      <t>テイシュツ</t>
    </rPh>
    <rPh sb="28" eb="29">
      <t>ソ</t>
    </rPh>
    <rPh sb="34" eb="36">
      <t>ヨウシキ</t>
    </rPh>
    <rPh sb="37" eb="38">
      <t>ト</t>
    </rPh>
    <rPh sb="46" eb="49">
      <t>ニュウキョシャ</t>
    </rPh>
    <rPh sb="52" eb="54">
      <t>ジュウコ</t>
    </rPh>
    <rPh sb="55" eb="57">
      <t>バアイ</t>
    </rPh>
    <rPh sb="63" eb="64">
      <t>モ</t>
    </rPh>
    <rPh sb="76" eb="78">
      <t>ハッコウ</t>
    </rPh>
    <rPh sb="94" eb="95">
      <t>ハ</t>
    </rPh>
    <rPh sb="96" eb="97">
      <t>ツ</t>
    </rPh>
    <rPh sb="106" eb="109">
      <t>ニュウキョシャ</t>
    </rPh>
    <rPh sb="113" eb="115">
      <t>ジュウコ</t>
    </rPh>
    <rPh sb="116" eb="118">
      <t>バアイ</t>
    </rPh>
    <rPh sb="120" eb="122">
      <t>ジュウコ</t>
    </rPh>
    <rPh sb="186" eb="188">
      <t>ジュウコ</t>
    </rPh>
    <rPh sb="188" eb="190">
      <t>バンゴウ</t>
    </rPh>
    <rPh sb="191" eb="193">
      <t>ヘヤ</t>
    </rPh>
    <rPh sb="193" eb="195">
      <t>バンゴウ</t>
    </rPh>
    <rPh sb="203" eb="205">
      <t>キサイ</t>
    </rPh>
    <phoneticPr fontId="6"/>
  </si>
  <si>
    <r>
      <t>以下のルールに沿ったものを提出してください。
　</t>
    </r>
    <r>
      <rPr>
        <sz val="11"/>
        <color rgb="FFFF0000"/>
        <rFont val="ＭＳ Ｐ明朝"/>
        <family val="1"/>
        <charset val="128"/>
      </rPr>
      <t xml:space="preserve">※ルール沿っていれば様式は問いません。
</t>
    </r>
    <r>
      <rPr>
        <sz val="11"/>
        <color theme="1"/>
        <rFont val="ＭＳ Ｐ明朝"/>
        <family val="1"/>
        <charset val="128"/>
      </rPr>
      <t xml:space="preserve">
・入居者がいる住戸の場合は、自己評価若しくは第三者評価によって発行された省エネ性能ラベル・評価書を貼り付けてください。
・入居者がいない住戸の場合は、住戸の入居者を募集する際の不動産広告を貼り付けてください。
・縦横比は変更しないこと。
・複数住戸の場合、複数枚にわかれても可。
・住戸番号（部屋番号）がわかるように記載してください。</t>
    </r>
    <rPh sb="13" eb="15">
      <t>テイシュツ</t>
    </rPh>
    <rPh sb="28" eb="29">
      <t>ソ</t>
    </rPh>
    <rPh sb="34" eb="36">
      <t>ヨウシキ</t>
    </rPh>
    <rPh sb="37" eb="38">
      <t>ト</t>
    </rPh>
    <rPh sb="186" eb="188">
      <t>ジュウコ</t>
    </rPh>
    <rPh sb="188" eb="190">
      <t>バンゴウ</t>
    </rPh>
    <rPh sb="191" eb="193">
      <t>ヘヤ</t>
    </rPh>
    <rPh sb="193" eb="195">
      <t>バンゴウ</t>
    </rPh>
    <rPh sb="203" eb="205">
      <t>キサイ</t>
    </rPh>
    <phoneticPr fontId="6"/>
  </si>
  <si>
    <t>日</t>
    <rPh sb="0" eb="1">
      <t>ヒ</t>
    </rPh>
    <phoneticPr fontId="4"/>
  </si>
  <si>
    <t>年</t>
    <rPh sb="0" eb="1">
      <t>ネン</t>
    </rPh>
    <phoneticPr fontId="4"/>
  </si>
  <si>
    <t>公益財団法人東京環境公社</t>
    <rPh sb="0" eb="6">
      <t>コウエキザイダンホウジン</t>
    </rPh>
    <rPh sb="6" eb="12">
      <t>トウキョウカンキョウコウシャ</t>
    </rPh>
    <phoneticPr fontId="4"/>
  </si>
  <si>
    <t>理事長　殿</t>
    <rPh sb="0" eb="3">
      <t>リジチョウ</t>
    </rPh>
    <rPh sb="4" eb="5">
      <t>トノ</t>
    </rPh>
    <phoneticPr fontId="4"/>
  </si>
  <si>
    <t>月</t>
    <rPh sb="0" eb="1">
      <t>ツキ</t>
    </rPh>
    <phoneticPr fontId="4"/>
  </si>
  <si>
    <t>賃貸住宅の断熱・再エネ集中促進事業</t>
    <rPh sb="0" eb="4">
      <t>チンタイジュウタク</t>
    </rPh>
    <rPh sb="5" eb="7">
      <t>ダンネツ</t>
    </rPh>
    <rPh sb="8" eb="9">
      <t>サイ</t>
    </rPh>
    <rPh sb="11" eb="15">
      <t>シュウチュウソクシン</t>
    </rPh>
    <rPh sb="15" eb="17">
      <t>ジギョウ</t>
    </rPh>
    <phoneticPr fontId="4"/>
  </si>
  <si>
    <t>個別クレジット契約による助成金に関する取決書</t>
    <rPh sb="0" eb="2">
      <t>コベツ</t>
    </rPh>
    <rPh sb="7" eb="9">
      <t>ケイヤク</t>
    </rPh>
    <rPh sb="12" eb="15">
      <t>ジョセイキン</t>
    </rPh>
    <rPh sb="16" eb="17">
      <t>カン</t>
    </rPh>
    <rPh sb="19" eb="21">
      <t>トリキ</t>
    </rPh>
    <rPh sb="21" eb="22">
      <t>ショ</t>
    </rPh>
    <phoneticPr fontId="4"/>
  </si>
  <si>
    <t>申請者</t>
    <rPh sb="0" eb="3">
      <t>シンセイシャ</t>
    </rPh>
    <phoneticPr fontId="4"/>
  </si>
  <si>
    <t>〒</t>
    <phoneticPr fontId="4"/>
  </si>
  <si>
    <t>住所</t>
    <rPh sb="0" eb="2">
      <t>ジュウショ</t>
    </rPh>
    <phoneticPr fontId="4"/>
  </si>
  <si>
    <t>氏名</t>
    <rPh sb="0" eb="2">
      <t>シメイ</t>
    </rPh>
    <phoneticPr fontId="4"/>
  </si>
  <si>
    <t>申請者は、助成金を受領した際に、当該助成を個別クレジット契約に基づく債務の弁済金にあてるものとします。</t>
    <rPh sb="0" eb="3">
      <t>シンセイシャ</t>
    </rPh>
    <rPh sb="5" eb="8">
      <t>ジョセイキン</t>
    </rPh>
    <rPh sb="9" eb="11">
      <t>ジュリョウ</t>
    </rPh>
    <rPh sb="13" eb="14">
      <t>サイ</t>
    </rPh>
    <rPh sb="16" eb="18">
      <t>トウガイ</t>
    </rPh>
    <rPh sb="18" eb="20">
      <t>ジョセイ</t>
    </rPh>
    <rPh sb="21" eb="23">
      <t>コベツ</t>
    </rPh>
    <rPh sb="28" eb="30">
      <t>ケイヤク</t>
    </rPh>
    <rPh sb="31" eb="32">
      <t>モト</t>
    </rPh>
    <rPh sb="34" eb="36">
      <t>サイム</t>
    </rPh>
    <rPh sb="37" eb="39">
      <t>ベンサイ</t>
    </rPh>
    <rPh sb="39" eb="40">
      <t>キン</t>
    </rPh>
    <phoneticPr fontId="4"/>
  </si>
  <si>
    <t>-</t>
    <phoneticPr fontId="4"/>
  </si>
  <si>
    <t>　申請者は、公益財団法人東京都環境公社（以下、公社という。）が交付する賃貸住宅の断熱・再エネ集中促進事業助成金に申請する省エネ性能診断等並びに一連の工事（材料費・工事費含む。）を下記個別信用購入あっせん関係受領契約（以下、個別クレジット契約という。）により購入し、助成金申請を行う場合、次に定める事項を公社と約し、遵守するものとします。</t>
    <rPh sb="20" eb="22">
      <t>イカ</t>
    </rPh>
    <rPh sb="60" eb="61">
      <t>ショウ</t>
    </rPh>
    <rPh sb="63" eb="68">
      <t>セイノウシンダントウ</t>
    </rPh>
    <rPh sb="68" eb="69">
      <t>ナラ</t>
    </rPh>
    <rPh sb="71" eb="73">
      <t>イチレン</t>
    </rPh>
    <phoneticPr fontId="4"/>
  </si>
  <si>
    <t>取扱クレジット会社名</t>
    <rPh sb="0" eb="1">
      <t>ト</t>
    </rPh>
    <rPh sb="1" eb="2">
      <t>アツカ</t>
    </rPh>
    <rPh sb="7" eb="10">
      <t>ガイシャメイ</t>
    </rPh>
    <phoneticPr fontId="4"/>
  </si>
  <si>
    <t>●</t>
    <phoneticPr fontId="4"/>
  </si>
  <si>
    <t>xxx</t>
    <phoneticPr fontId="4"/>
  </si>
  <si>
    <t>xxxx</t>
    <phoneticPr fontId="4"/>
  </si>
  <si>
    <t>地球　三郎</t>
    <rPh sb="0" eb="2">
      <t>チキュウ</t>
    </rPh>
    <rPh sb="3" eb="5">
      <t>サブロウ</t>
    </rPh>
    <phoneticPr fontId="4"/>
  </si>
  <si>
    <t>○○クレジット株式会社</t>
    <rPh sb="7" eb="11">
      <t>カブシキガイシャ</t>
    </rPh>
    <phoneticPr fontId="4"/>
  </si>
  <si>
    <t>東京都新宿区西新宿●-●-●
新宿ビル○階</t>
    <rPh sb="0" eb="3">
      <t>トウキョウト</t>
    </rPh>
    <rPh sb="3" eb="6">
      <t>シンジュクク</t>
    </rPh>
    <rPh sb="6" eb="9">
      <t>ニシシンジュク</t>
    </rPh>
    <rPh sb="15" eb="17">
      <t>シンジュク</t>
    </rPh>
    <rPh sb="20" eb="21">
      <t>カイ</t>
    </rPh>
    <phoneticPr fontId="4"/>
  </si>
  <si>
    <t>7</t>
    <phoneticPr fontId="4"/>
  </si>
  <si>
    <t>診断結果</t>
    <rPh sb="0" eb="4">
      <t>シンダンケッカ</t>
    </rPh>
    <phoneticPr fontId="8"/>
  </si>
  <si>
    <t>費用明細書【省エネ性能診断等】</t>
    <rPh sb="0" eb="1">
      <t>ヒ</t>
    </rPh>
    <rPh sb="1" eb="2">
      <t>ヨウ</t>
    </rPh>
    <rPh sb="2" eb="3">
      <t>メイ</t>
    </rPh>
    <rPh sb="3" eb="4">
      <t>ホソ</t>
    </rPh>
    <rPh sb="4" eb="5">
      <t>ショ</t>
    </rPh>
    <rPh sb="6" eb="7">
      <t>ショウ</t>
    </rPh>
    <rPh sb="9" eb="11">
      <t>セイノウ</t>
    </rPh>
    <rPh sb="11" eb="13">
      <t>シンダン</t>
    </rPh>
    <rPh sb="13" eb="14">
      <t>トウ</t>
    </rPh>
    <phoneticPr fontId="8"/>
  </si>
  <si>
    <t>費用明細書【窓・ドア・断熱材】</t>
    <phoneticPr fontId="4"/>
  </si>
  <si>
    <t>参考様式２（費用明細書_窓・ドア・断熱材）</t>
    <rPh sb="12" eb="13">
      <t>マド</t>
    </rPh>
    <rPh sb="17" eb="20">
      <t>ダンネツザイ</t>
    </rPh>
    <phoneticPr fontId="6"/>
  </si>
  <si>
    <t>参考様式４（プラン別対象住戸等級表_診断 ）</t>
    <rPh sb="0" eb="4">
      <t>サンコウヨウシキ</t>
    </rPh>
    <rPh sb="9" eb="10">
      <t>ベツ</t>
    </rPh>
    <rPh sb="10" eb="14">
      <t>タイショウジュウコ</t>
    </rPh>
    <rPh sb="14" eb="17">
      <t>トウキュウヒョウ</t>
    </rPh>
    <rPh sb="18" eb="20">
      <t>シンダン</t>
    </rPh>
    <phoneticPr fontId="8"/>
  </si>
  <si>
    <t>プラン別対象住戸等級表_診断</t>
    <rPh sb="3" eb="4">
      <t>ベツ</t>
    </rPh>
    <rPh sb="4" eb="8">
      <t>タイショウジュウコ</t>
    </rPh>
    <rPh sb="8" eb="11">
      <t>トウキュウヒョウ</t>
    </rPh>
    <rPh sb="12" eb="14">
      <t>シンダン</t>
    </rPh>
    <phoneticPr fontId="4"/>
  </si>
  <si>
    <t>参考様式４（プラン別対象住戸等級表_改修）</t>
    <rPh sb="0" eb="4">
      <t>サンコウヨウシキ</t>
    </rPh>
    <rPh sb="9" eb="10">
      <t>ベツ</t>
    </rPh>
    <rPh sb="10" eb="14">
      <t>タイショウジュウコ</t>
    </rPh>
    <rPh sb="14" eb="17">
      <t>トウキュウヒョウ</t>
    </rPh>
    <rPh sb="18" eb="20">
      <t>カイシュウ</t>
    </rPh>
    <phoneticPr fontId="8"/>
  </si>
  <si>
    <t>プラン別対象住戸等級表_改修</t>
    <rPh sb="3" eb="4">
      <t>ベツ</t>
    </rPh>
    <rPh sb="4" eb="8">
      <t>タイショウジュウコ</t>
    </rPh>
    <rPh sb="8" eb="11">
      <t>トウキュウヒョウ</t>
    </rPh>
    <rPh sb="12" eb="14">
      <t>カイシュウ</t>
    </rPh>
    <phoneticPr fontId="4"/>
  </si>
  <si>
    <t>改修に先立って実施した省エネ性能診断の結果を記入してください。</t>
    <rPh sb="0" eb="2">
      <t>カイシュウ</t>
    </rPh>
    <rPh sb="3" eb="5">
      <t>サキダ</t>
    </rPh>
    <rPh sb="7" eb="9">
      <t>ジッシ</t>
    </rPh>
    <rPh sb="11" eb="12">
      <t>ショウ</t>
    </rPh>
    <rPh sb="14" eb="16">
      <t>セイノウ</t>
    </rPh>
    <rPh sb="16" eb="18">
      <t>シンダン</t>
    </rPh>
    <rPh sb="19" eb="21">
      <t>ケッカ</t>
    </rPh>
    <rPh sb="22" eb="24">
      <t>キニュウ</t>
    </rPh>
    <phoneticPr fontId="4"/>
  </si>
  <si>
    <r>
      <t xml:space="preserve">交付申請予定額 </t>
    </r>
    <r>
      <rPr>
        <b/>
        <sz val="11"/>
        <rFont val="ＭＳ Ｐ明朝"/>
        <family val="1"/>
        <charset val="128"/>
      </rPr>
      <t>※千円未満切り捨て</t>
    </r>
    <rPh sb="0" eb="2">
      <t>コウフ</t>
    </rPh>
    <rPh sb="2" eb="4">
      <t>シンセイ</t>
    </rPh>
    <rPh sb="4" eb="6">
      <t>ヨテイ</t>
    </rPh>
    <rPh sb="6" eb="7">
      <t>ガク</t>
    </rPh>
    <rPh sb="9" eb="10">
      <t>セン</t>
    </rPh>
    <rPh sb="10" eb="13">
      <t>エンミマン</t>
    </rPh>
    <rPh sb="13" eb="14">
      <t>キ</t>
    </rPh>
    <rPh sb="15" eb="16">
      <t>ス</t>
    </rPh>
    <phoneticPr fontId="8"/>
  </si>
  <si>
    <r>
      <t>交付申請予定額</t>
    </r>
    <r>
      <rPr>
        <b/>
        <sz val="11"/>
        <rFont val="ＭＳ Ｐ明朝"/>
        <family val="1"/>
        <charset val="128"/>
      </rPr>
      <t xml:space="preserve"> ※千円未満切り捨て</t>
    </r>
    <rPh sb="0" eb="2">
      <t>コウフ</t>
    </rPh>
    <rPh sb="2" eb="4">
      <t>シンセイ</t>
    </rPh>
    <rPh sb="4" eb="6">
      <t>ヨテイ</t>
    </rPh>
    <rPh sb="6" eb="7">
      <t>ガク</t>
    </rPh>
    <phoneticPr fontId="8"/>
  </si>
  <si>
    <t>参考様式６（施工証明書）</t>
    <rPh sb="0" eb="2">
      <t>サンコウ</t>
    </rPh>
    <rPh sb="2" eb="4">
      <t>ヨウシキ</t>
    </rPh>
    <rPh sb="6" eb="8">
      <t>セコウ</t>
    </rPh>
    <rPh sb="8" eb="11">
      <t>ショウメイショ</t>
    </rPh>
    <phoneticPr fontId="4"/>
  </si>
  <si>
    <t>参考様式８（クレジット取決書）</t>
    <rPh sb="0" eb="4">
      <t>サンコウヨウシキ</t>
    </rPh>
    <rPh sb="11" eb="13">
      <t>トリキ</t>
    </rPh>
    <rPh sb="13" eb="14">
      <t>ショ</t>
    </rPh>
    <phoneticPr fontId="4"/>
  </si>
  <si>
    <t>参考様式5（施工前・施工後の写真）</t>
    <rPh sb="0" eb="4">
      <t>サンコウヨウシキ</t>
    </rPh>
    <rPh sb="6" eb="9">
      <t>セコウマエ</t>
    </rPh>
    <rPh sb="10" eb="13">
      <t>セコウゴ</t>
    </rPh>
    <rPh sb="14" eb="16">
      <t>シャシン</t>
    </rPh>
    <phoneticPr fontId="8"/>
  </si>
  <si>
    <t>施工前・施工後の写真</t>
    <rPh sb="0" eb="2">
      <t>セコウ</t>
    </rPh>
    <rPh sb="2" eb="3">
      <t>マエ</t>
    </rPh>
    <rPh sb="4" eb="6">
      <t>セコウ</t>
    </rPh>
    <rPh sb="6" eb="7">
      <t>ゴ</t>
    </rPh>
    <rPh sb="8" eb="10">
      <t>シャシン</t>
    </rPh>
    <phoneticPr fontId="4"/>
  </si>
  <si>
    <t>窓又はドアを設置した場合に提出してください。</t>
    <rPh sb="0" eb="2">
      <t>マドマタ</t>
    </rPh>
    <rPh sb="6" eb="8">
      <t>セッチ</t>
    </rPh>
    <rPh sb="10" eb="12">
      <t>バアイ</t>
    </rPh>
    <rPh sb="13" eb="15">
      <t>テイシュツ</t>
    </rPh>
    <phoneticPr fontId="4"/>
  </si>
  <si>
    <t>・内窓は屋内から、外窓交換及びドア交換は原則屋外から撮影してください。</t>
    <rPh sb="1" eb="3">
      <t>ウチマド</t>
    </rPh>
    <rPh sb="4" eb="6">
      <t>オクナイ</t>
    </rPh>
    <rPh sb="9" eb="13">
      <t>ソトマドコウカン</t>
    </rPh>
    <rPh sb="13" eb="14">
      <t>オヨ</t>
    </rPh>
    <rPh sb="17" eb="19">
      <t>コウカン</t>
    </rPh>
    <rPh sb="20" eb="24">
      <t>ゲンソクオクガイ</t>
    </rPh>
    <rPh sb="26" eb="28">
      <t>サツエイ</t>
    </rPh>
    <phoneticPr fontId="4"/>
  </si>
  <si>
    <t>・工事前後は同じ画角で撮影してください。</t>
    <rPh sb="1" eb="5">
      <t>コウジゼンゴ</t>
    </rPh>
    <rPh sb="6" eb="7">
      <t>オナ</t>
    </rPh>
    <rPh sb="8" eb="10">
      <t>ガカク</t>
    </rPh>
    <rPh sb="11" eb="13">
      <t>サツエイ</t>
    </rPh>
    <phoneticPr fontId="4"/>
  </si>
  <si>
    <t>・1か所につき、1枚の写真を撮影してください。</t>
    <rPh sb="3" eb="4">
      <t>ショ</t>
    </rPh>
    <rPh sb="9" eb="10">
      <t>マイ</t>
    </rPh>
    <rPh sb="11" eb="13">
      <t>シャシン</t>
    </rPh>
    <rPh sb="14" eb="16">
      <t>サツエイ</t>
    </rPh>
    <phoneticPr fontId="4"/>
  </si>
  <si>
    <t>・カラーで提出してください。</t>
    <rPh sb="5" eb="7">
      <t>テイシュツ</t>
    </rPh>
    <phoneticPr fontId="4"/>
  </si>
  <si>
    <t>改修前</t>
    <rPh sb="0" eb="3">
      <t>カイシュウマエ</t>
    </rPh>
    <phoneticPr fontId="4"/>
  </si>
  <si>
    <t>改修後</t>
    <rPh sb="0" eb="3">
      <t>カイシュウゴ</t>
    </rPh>
    <phoneticPr fontId="4"/>
  </si>
  <si>
    <t/>
  </si>
  <si>
    <t>AW①</t>
    <phoneticPr fontId="8"/>
  </si>
  <si>
    <t>W1①</t>
    <phoneticPr fontId="8"/>
  </si>
  <si>
    <t>W1②</t>
    <phoneticPr fontId="8"/>
  </si>
  <si>
    <t>床①</t>
    <rPh sb="0" eb="1">
      <t>ユカ</t>
    </rPh>
    <phoneticPr fontId="8"/>
  </si>
  <si>
    <t>AB①</t>
    <phoneticPr fontId="8"/>
  </si>
  <si>
    <t>省エネ性能ラベル作成</t>
    <rPh sb="0" eb="1">
      <t>ショウ</t>
    </rPh>
    <rPh sb="3" eb="5">
      <t>セイノウ</t>
    </rPh>
    <rPh sb="8" eb="10">
      <t>サクセイ</t>
    </rPh>
    <phoneticPr fontId="8"/>
  </si>
  <si>
    <t>再計算</t>
    <rPh sb="0" eb="3">
      <t>サイケイサン</t>
    </rPh>
    <phoneticPr fontId="8"/>
  </si>
  <si>
    <t>事業者登録番号</t>
    <rPh sb="0" eb="3">
      <t>ジギョウシャ</t>
    </rPh>
    <rPh sb="3" eb="7">
      <t>トウロクバンゴウ</t>
    </rPh>
    <phoneticPr fontId="4"/>
  </si>
  <si>
    <t>YYYYY</t>
    <phoneticPr fontId="0"/>
  </si>
  <si>
    <t>参考様式７（省エネ性能ラベル・不動産広告）</t>
    <rPh sb="6" eb="7">
      <t>ショウ</t>
    </rPh>
    <rPh sb="9" eb="11">
      <t>セイノウ</t>
    </rPh>
    <rPh sb="15" eb="20">
      <t>フドウサンコウコク</t>
    </rPh>
    <phoneticPr fontId="6"/>
  </si>
  <si>
    <t>東京都新宿区西新宿○－○　森○△マンション</t>
    <rPh sb="0" eb="3">
      <t>トウキョウト</t>
    </rPh>
    <rPh sb="3" eb="6">
      <t>シンジュクク</t>
    </rPh>
    <rPh sb="6" eb="9">
      <t>ニシシンジュク</t>
    </rPh>
    <rPh sb="13" eb="14">
      <t>モリ</t>
    </rPh>
    <phoneticPr fontId="4"/>
  </si>
  <si>
    <t>賃貸住宅の断熱・再エネ集中促進事業</t>
    <rPh sb="0" eb="2">
      <t>チンタイ</t>
    </rPh>
    <rPh sb="2" eb="4">
      <t>ジュウタク</t>
    </rPh>
    <rPh sb="5" eb="7">
      <t>ダンネツ</t>
    </rPh>
    <rPh sb="8" eb="9">
      <t>サイ</t>
    </rPh>
    <rPh sb="11" eb="13">
      <t>シュウチュウ</t>
    </rPh>
    <rPh sb="13" eb="15">
      <t>ソクシン</t>
    </rPh>
    <rPh sb="15" eb="17">
      <t>ジギョウ</t>
    </rPh>
    <phoneticPr fontId="4"/>
  </si>
  <si>
    <t>賃貸住宅の断熱・再エネ集中促進事業</t>
    <phoneticPr fontId="6"/>
  </si>
  <si>
    <t>（例）</t>
    <rPh sb="1" eb="2">
      <t>レイ</t>
    </rPh>
    <phoneticPr fontId="4"/>
  </si>
  <si>
    <t>（例）</t>
    <rPh sb="1" eb="2">
      <t>レイ</t>
    </rPh>
    <phoneticPr fontId="8"/>
  </si>
  <si>
    <t>101、102、103</t>
    <phoneticPr fontId="4"/>
  </si>
  <si>
    <t>101、102、103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</si>
</sst>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
    <numFmt numFmtId="177" formatCode="0_);[Red]\(0\)"/>
    <numFmt numFmtId="178" formatCode="0.000_);[Red]\(0.000\)"/>
    <numFmt numFmtId="179" formatCode="0.0_);[Red]\(0.0\)"/>
    <numFmt numFmtId="180" formatCode="0_ "/>
    <numFmt numFmtId="181" formatCode="#,##0_ "/>
    <numFmt numFmtId="182" formatCode="#,##0_ \ "/>
    <numFmt numFmtId="183" formatCode="#,##0_ ;[Red]\-#,##0\ "/>
    <numFmt numFmtId="184" formatCode="#,##0.00_ ;[Red]\-#,##0.00\ "/>
  </numFmts>
  <fonts count="6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name val="ＭＳ Ｐ明朝"/>
      <family val="1"/>
      <charset val="128"/>
    </font>
    <font>
      <sz val="6"/>
      <name val="游ゴシック"/>
      <family val="2"/>
      <charset val="128"/>
      <scheme val="minor"/>
    </font>
    <font>
      <sz val="11"/>
      <color indexed="8"/>
      <name val="ＭＳ Ｐゴシック"/>
      <family val="3"/>
      <charset val="128"/>
    </font>
    <font>
      <sz val="6"/>
      <name val="游ゴシック"/>
      <family val="3"/>
      <charset val="128"/>
      <scheme val="minor"/>
    </font>
    <font>
      <b/>
      <sz val="12"/>
      <name val="ＭＳ Ｐ明朝"/>
      <family val="1"/>
      <charset val="128"/>
    </font>
    <font>
      <sz val="6"/>
      <name val="ＭＳ Ｐゴシック"/>
      <family val="3"/>
      <charset val="128"/>
    </font>
    <font>
      <b/>
      <sz val="16"/>
      <name val="ＭＳ Ｐ明朝"/>
      <family val="1"/>
      <charset val="128"/>
    </font>
    <font>
      <sz val="16"/>
      <name val="ＭＳ Ｐ明朝"/>
      <family val="1"/>
      <charset val="128"/>
    </font>
    <font>
      <b/>
      <sz val="16"/>
      <color indexed="9"/>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b/>
      <sz val="10"/>
      <color theme="0"/>
      <name val="ＭＳ Ｐ明朝"/>
      <family val="1"/>
      <charset val="128"/>
    </font>
    <font>
      <sz val="8"/>
      <name val="ＭＳ Ｐ明朝"/>
      <family val="1"/>
      <charset val="128"/>
    </font>
    <font>
      <sz val="11"/>
      <name val="ＭＳ Ｐ明朝"/>
      <family val="1"/>
      <charset val="128"/>
    </font>
    <font>
      <sz val="12"/>
      <color rgb="FF0070C0"/>
      <name val="ＭＳ Ｐ明朝"/>
      <family val="1"/>
      <charset val="128"/>
    </font>
    <font>
      <sz val="11"/>
      <color theme="1"/>
      <name val="ＭＳ Ｐ明朝"/>
      <family val="1"/>
      <charset val="128"/>
    </font>
    <font>
      <b/>
      <sz val="11"/>
      <color indexed="9"/>
      <name val="ＭＳ Ｐゴシック"/>
      <family val="3"/>
      <charset val="128"/>
    </font>
    <font>
      <sz val="11"/>
      <color indexed="8"/>
      <name val="ＭＳ Ｐ明朝"/>
      <family val="1"/>
      <charset val="128"/>
    </font>
    <font>
      <sz val="11"/>
      <color theme="0"/>
      <name val="ＭＳ Ｐ明朝"/>
      <family val="1"/>
      <charset val="128"/>
    </font>
    <font>
      <sz val="11"/>
      <color rgb="FFFF0000"/>
      <name val="ＭＳ Ｐ明朝"/>
      <family val="1"/>
      <charset val="128"/>
    </font>
    <font>
      <b/>
      <sz val="11"/>
      <color theme="0"/>
      <name val="ＭＳ Ｐ明朝"/>
      <family val="1"/>
      <charset val="128"/>
    </font>
    <font>
      <sz val="11"/>
      <name val="Arial"/>
      <family val="2"/>
    </font>
    <font>
      <sz val="11"/>
      <color rgb="FF0070C0"/>
      <name val="ＭＳ Ｐ明朝"/>
      <family val="1"/>
      <charset val="128"/>
    </font>
    <font>
      <sz val="11"/>
      <color theme="1"/>
      <name val="Arial"/>
      <family val="2"/>
    </font>
    <font>
      <sz val="11"/>
      <color rgb="FF0070C0"/>
      <name val="Arial"/>
      <family val="2"/>
    </font>
    <font>
      <b/>
      <sz val="11"/>
      <name val="Arial"/>
      <family val="2"/>
    </font>
    <font>
      <b/>
      <sz val="11"/>
      <color rgb="FFC00000"/>
      <name val="ＭＳ Ｐ明朝"/>
      <family val="1"/>
      <charset val="128"/>
    </font>
    <font>
      <b/>
      <sz val="6"/>
      <color theme="0"/>
      <name val="ＭＳ Ｐ明朝"/>
      <family val="1"/>
      <charset val="128"/>
    </font>
    <font>
      <b/>
      <sz val="11"/>
      <color rgb="FFFF0000"/>
      <name val="ＭＳ Ｐ明朝"/>
      <family val="1"/>
      <charset val="128"/>
    </font>
    <font>
      <sz val="11"/>
      <color rgb="FFEBF3FB"/>
      <name val="ＭＳ Ｐ明朝"/>
      <family val="1"/>
      <charset val="128"/>
    </font>
    <font>
      <b/>
      <sz val="11"/>
      <color theme="0"/>
      <name val="ＭＳ Ｐゴシック"/>
      <family val="3"/>
      <charset val="128"/>
    </font>
    <font>
      <b/>
      <u/>
      <sz val="11"/>
      <name val="ＭＳ Ｐ明朝"/>
      <family val="1"/>
      <charset val="128"/>
    </font>
    <font>
      <b/>
      <sz val="11"/>
      <color theme="1"/>
      <name val="ＭＳ Ｐ明朝"/>
      <family val="1"/>
      <charset val="128"/>
    </font>
    <font>
      <b/>
      <sz val="11"/>
      <name val="ＭＳ Ｐゴシック"/>
      <family val="3"/>
      <charset val="128"/>
    </font>
    <font>
      <sz val="9"/>
      <color rgb="FF000000"/>
      <name val="Meiryo UI"/>
      <family val="3"/>
      <charset val="128"/>
    </font>
    <font>
      <b/>
      <sz val="14"/>
      <name val="ＭＳ Ｐ明朝"/>
      <family val="1"/>
      <charset val="128"/>
    </font>
    <font>
      <sz val="11"/>
      <name val="ＭＳ Ｐゴシック"/>
      <family val="3"/>
      <charset val="128"/>
    </font>
    <font>
      <b/>
      <u/>
      <sz val="14"/>
      <color rgb="FFFF0000"/>
      <name val="ＭＳ Ｐ明朝"/>
      <family val="1"/>
      <charset val="128"/>
    </font>
    <font>
      <u/>
      <sz val="11"/>
      <color indexed="12"/>
      <name val="ＭＳ Ｐゴシック"/>
      <family val="3"/>
      <charset val="128"/>
    </font>
    <font>
      <b/>
      <sz val="11"/>
      <color theme="3" tint="0.499984740745262"/>
      <name val="游ゴシック"/>
      <family val="3"/>
      <charset val="128"/>
      <scheme val="minor"/>
    </font>
    <font>
      <sz val="11"/>
      <color theme="1"/>
      <name val="ＭＳ Ｐゴシック"/>
      <family val="2"/>
      <charset val="128"/>
    </font>
    <font>
      <sz val="12"/>
      <name val="Arial"/>
      <family val="2"/>
    </font>
    <font>
      <b/>
      <sz val="14"/>
      <color theme="0"/>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10"/>
      <name val="ＭＳ Ｐゴシック"/>
      <family val="3"/>
      <charset val="128"/>
    </font>
    <font>
      <b/>
      <sz val="11"/>
      <color rgb="FFFF0000"/>
      <name val="游ゴシック"/>
      <family val="3"/>
      <charset val="128"/>
      <scheme val="minor"/>
    </font>
    <font>
      <sz val="10"/>
      <color theme="1"/>
      <name val="ＭＳ Ｐ明朝"/>
      <family val="1"/>
      <charset val="128"/>
    </font>
    <font>
      <sz val="12"/>
      <color theme="1"/>
      <name val="ＭＳ Ｐ明朝"/>
      <family val="1"/>
      <charset val="128"/>
    </font>
    <font>
      <b/>
      <sz val="12"/>
      <color rgb="FFC00000"/>
      <name val="ＭＳ Ｐ明朝"/>
      <family val="1"/>
      <charset val="128"/>
    </font>
    <font>
      <sz val="14"/>
      <name val="ＭＳ Ｐ明朝"/>
      <family val="1"/>
      <charset val="128"/>
    </font>
    <font>
      <sz val="14"/>
      <color rgb="FF0070C0"/>
      <name val="ＭＳ Ｐ明朝"/>
      <family val="1"/>
      <charset val="128"/>
    </font>
    <font>
      <sz val="9"/>
      <color theme="1"/>
      <name val="ＭＳ Ｐ明朝"/>
      <family val="1"/>
      <charset val="128"/>
    </font>
    <font>
      <b/>
      <sz val="16"/>
      <color rgb="FF000000"/>
      <name val="ＭＳ Ｐ明朝"/>
      <family val="1"/>
      <charset val="128"/>
    </font>
    <font>
      <sz val="10"/>
      <color theme="1"/>
      <name val="ＭＳ Ｐゴシック"/>
      <family val="3"/>
      <charset val="128"/>
    </font>
    <font>
      <sz val="11"/>
      <color theme="1"/>
      <name val="ＭＳ 明朝"/>
      <family val="1"/>
      <charset val="128"/>
    </font>
    <font>
      <sz val="10"/>
      <color theme="1"/>
      <name val="ＭＳ 明朝"/>
      <family val="1"/>
      <charset val="128"/>
    </font>
    <font>
      <sz val="11"/>
      <color theme="7"/>
      <name val="ＭＳ 明朝"/>
      <family val="1"/>
      <charset val="128"/>
    </font>
    <font>
      <sz val="18"/>
      <name val="Arial"/>
      <family val="2"/>
    </font>
    <font>
      <sz val="11"/>
      <color theme="7"/>
      <name val="ＭＳ Ｐゴシック"/>
      <family val="3"/>
      <charset val="128"/>
    </font>
    <font>
      <sz val="10"/>
      <color theme="7"/>
      <name val="ＭＳ Ｐゴシック"/>
      <family val="3"/>
      <charset val="128"/>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rgb="FFC0C0C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EBF3FB"/>
        <bgColor indexed="64"/>
      </patternFill>
    </fill>
    <fill>
      <patternFill patternType="solid">
        <fgColor rgb="FFE6F0FA"/>
        <bgColor indexed="64"/>
      </patternFill>
    </fill>
    <fill>
      <patternFill patternType="solid">
        <fgColor auto="1"/>
        <bgColor auto="1"/>
      </patternFill>
    </fill>
    <fill>
      <patternFill patternType="gray0625">
        <fgColor theme="0" tint="-0.24994659260841701"/>
        <bgColor auto="1"/>
      </patternFill>
    </fill>
    <fill>
      <patternFill patternType="gray0625">
        <fgColor theme="0" tint="-0.14996795556505021"/>
        <bgColor auto="1"/>
      </patternFill>
    </fill>
    <fill>
      <patternFill patternType="gray0625">
        <fgColor theme="0" tint="-0.34998626667073579"/>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gray0625">
        <fgColor theme="7"/>
        <bgColor auto="1"/>
      </patternFill>
    </fill>
    <fill>
      <patternFill patternType="gray0625">
        <fgColor theme="7"/>
      </patternFill>
    </fill>
    <fill>
      <patternFill patternType="solid">
        <fgColor indexed="65"/>
        <bgColor theme="0" tint="-0.34998626667073579"/>
      </patternFill>
    </fill>
  </fills>
  <borders count="16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style="thin">
        <color auto="1"/>
      </left>
      <right style="thin">
        <color auto="1"/>
      </right>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medium">
        <color indexed="64"/>
      </left>
      <right style="thin">
        <color indexed="64"/>
      </right>
      <top style="double">
        <color indexed="64"/>
      </top>
      <bottom/>
      <diagonal/>
    </border>
    <border>
      <left style="thin">
        <color auto="1"/>
      </left>
      <right style="thin">
        <color auto="1"/>
      </right>
      <top style="thin">
        <color auto="1"/>
      </top>
      <bottom style="double">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Down="1">
      <left style="medium">
        <color indexed="64"/>
      </left>
      <right/>
      <top style="hair">
        <color indexed="64"/>
      </top>
      <bottom style="hair">
        <color indexed="64"/>
      </bottom>
      <diagonal style="dotted">
        <color indexed="64"/>
      </diagonal>
    </border>
    <border diagonalDown="1">
      <left style="medium">
        <color indexed="64"/>
      </left>
      <right style="medium">
        <color indexed="64"/>
      </right>
      <top style="hair">
        <color indexed="64"/>
      </top>
      <bottom style="hair">
        <color indexed="64"/>
      </bottom>
      <diagonal style="dotted">
        <color indexed="64"/>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diagonalDown="1">
      <left style="medium">
        <color indexed="64"/>
      </left>
      <right style="medium">
        <color indexed="64"/>
      </right>
      <top style="medium">
        <color indexed="64"/>
      </top>
      <bottom style="hair">
        <color indexed="64"/>
      </bottom>
      <diagonal style="dotted">
        <color indexed="64"/>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theme="0"/>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medium">
        <color indexed="64"/>
      </left>
      <right style="medium">
        <color indexed="64"/>
      </right>
      <top style="thin">
        <color indexed="64"/>
      </top>
      <bottom style="hair">
        <color indexed="64"/>
      </bottom>
      <diagonal style="dotted">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style="medium">
        <color indexed="64"/>
      </left>
      <right style="medium">
        <color indexed="64"/>
      </right>
      <top style="hair">
        <color indexed="64"/>
      </top>
      <bottom style="thin">
        <color indexed="64"/>
      </bottom>
      <diagonal style="dotted">
        <color indexed="64"/>
      </diagonal>
    </border>
    <border diagonalDown="1">
      <left style="medium">
        <color indexed="64"/>
      </left>
      <right/>
      <top style="thin">
        <color indexed="64"/>
      </top>
      <bottom style="hair">
        <color indexed="64"/>
      </bottom>
      <diagonal style="dotted">
        <color indexed="64"/>
      </diagonal>
    </border>
    <border diagonalDown="1">
      <left style="medium">
        <color indexed="64"/>
      </left>
      <right/>
      <top style="hair">
        <color indexed="64"/>
      </top>
      <bottom style="thin">
        <color indexed="64"/>
      </bottom>
      <diagonal style="dotted">
        <color indexed="64"/>
      </diagonal>
    </border>
    <border>
      <left/>
      <right/>
      <top style="medium">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auto="1"/>
      </left>
      <right style="thin">
        <color auto="1"/>
      </right>
      <top/>
      <bottom style="hair">
        <color auto="1"/>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medium">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0" fillId="0" borderId="0"/>
    <xf numFmtId="0" fontId="5" fillId="0" borderId="0">
      <alignment vertical="center"/>
    </xf>
    <xf numFmtId="0" fontId="42" fillId="0" borderId="0" applyNumberFormat="0" applyFill="0" applyBorder="0" applyAlignment="0" applyProtection="0">
      <alignment vertical="top"/>
      <protection locked="0"/>
    </xf>
    <xf numFmtId="0" fontId="40"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3" fillId="0" borderId="57" xfId="2" applyFont="1" applyBorder="1" applyProtection="1">
      <alignment vertical="center"/>
      <protection locked="0"/>
    </xf>
    <xf numFmtId="38" fontId="3" fillId="0" borderId="28" xfId="6" applyFont="1" applyFill="1" applyBorder="1" applyAlignment="1" applyProtection="1">
      <alignment horizontal="center" vertical="center" shrinkToFit="1"/>
      <protection locked="0"/>
    </xf>
    <xf numFmtId="177" fontId="3" fillId="0" borderId="28" xfId="2" applyNumberFormat="1" applyFont="1" applyBorder="1" applyAlignment="1" applyProtection="1">
      <alignment horizontal="center" vertical="center" shrinkToFit="1"/>
      <protection locked="0"/>
    </xf>
    <xf numFmtId="0" fontId="3" fillId="0" borderId="4" xfId="2" applyFont="1" applyBorder="1" applyProtection="1">
      <alignment vertical="center"/>
      <protection locked="0"/>
    </xf>
    <xf numFmtId="38" fontId="3" fillId="0" borderId="63" xfId="6" applyFont="1" applyFill="1" applyBorder="1" applyAlignment="1" applyProtection="1">
      <alignment horizontal="center" vertical="center" shrinkToFit="1"/>
      <protection locked="0"/>
    </xf>
    <xf numFmtId="177" fontId="3" fillId="0" borderId="63" xfId="2" applyNumberFormat="1" applyFont="1" applyBorder="1" applyAlignment="1" applyProtection="1">
      <alignment horizontal="center" vertical="center" shrinkToFit="1"/>
      <protection locked="0"/>
    </xf>
    <xf numFmtId="38" fontId="18" fillId="0" borderId="63" xfId="6" applyFont="1" applyFill="1" applyBorder="1" applyAlignment="1" applyProtection="1">
      <alignment horizontal="center" vertical="center" shrinkToFit="1"/>
    </xf>
    <xf numFmtId="38" fontId="18" fillId="0" borderId="28" xfId="6" applyFont="1" applyFill="1" applyBorder="1" applyAlignment="1" applyProtection="1">
      <alignment horizontal="center" vertical="center" shrinkToFit="1"/>
    </xf>
    <xf numFmtId="0" fontId="19" fillId="0" borderId="0" xfId="7" applyFont="1" applyProtection="1">
      <alignment vertical="center"/>
      <protection locked="0"/>
    </xf>
    <xf numFmtId="176" fontId="17" fillId="5" borderId="36" xfId="9" applyNumberFormat="1" applyFont="1" applyFill="1" applyBorder="1" applyAlignment="1" applyProtection="1">
      <alignment horizontal="center" vertical="center" shrinkToFit="1"/>
      <protection locked="0"/>
    </xf>
    <xf numFmtId="176" fontId="17" fillId="0" borderId="28" xfId="9" applyNumberFormat="1" applyFont="1" applyBorder="1" applyAlignment="1" applyProtection="1">
      <alignment horizontal="center" vertical="center" shrinkToFit="1"/>
      <protection locked="0"/>
    </xf>
    <xf numFmtId="176" fontId="17" fillId="5" borderId="5" xfId="9" applyNumberFormat="1" applyFont="1" applyFill="1" applyBorder="1" applyAlignment="1" applyProtection="1">
      <alignment horizontal="center" vertical="center" shrinkToFit="1"/>
      <protection locked="0"/>
    </xf>
    <xf numFmtId="176" fontId="17" fillId="0" borderId="28" xfId="9" applyNumberFormat="1" applyFont="1" applyBorder="1" applyAlignment="1" applyProtection="1">
      <alignment horizontal="center" vertical="center"/>
      <protection locked="0"/>
    </xf>
    <xf numFmtId="178" fontId="25" fillId="0" borderId="28" xfId="9" applyNumberFormat="1" applyFont="1" applyBorder="1" applyAlignment="1" applyProtection="1">
      <alignment horizontal="center" vertical="center" shrinkToFit="1"/>
      <protection locked="0"/>
    </xf>
    <xf numFmtId="177" fontId="25" fillId="0" borderId="28" xfId="9" applyNumberFormat="1" applyFont="1" applyBorder="1" applyAlignment="1" applyProtection="1">
      <alignment horizontal="center" vertical="center" shrinkToFit="1"/>
      <protection locked="0"/>
    </xf>
    <xf numFmtId="176" fontId="25" fillId="0" borderId="27" xfId="4" applyNumberFormat="1" applyFont="1" applyFill="1" applyBorder="1" applyAlignment="1" applyProtection="1">
      <alignment horizontal="center" vertical="center"/>
      <protection locked="0"/>
    </xf>
    <xf numFmtId="176" fontId="25" fillId="0" borderId="36" xfId="4" applyNumberFormat="1" applyFont="1" applyFill="1" applyBorder="1" applyAlignment="1" applyProtection="1">
      <alignment horizontal="center" vertical="center"/>
      <protection locked="0"/>
    </xf>
    <xf numFmtId="176" fontId="17" fillId="5" borderId="28" xfId="9" applyNumberFormat="1" applyFont="1" applyFill="1" applyBorder="1" applyAlignment="1" applyProtection="1">
      <alignment horizontal="center" vertical="center" shrinkToFit="1"/>
      <protection locked="0"/>
    </xf>
    <xf numFmtId="176" fontId="17" fillId="5" borderId="43" xfId="9" applyNumberFormat="1" applyFont="1" applyFill="1" applyBorder="1" applyAlignment="1" applyProtection="1">
      <alignment horizontal="center" vertical="center" shrinkToFit="1"/>
      <protection locked="0"/>
    </xf>
    <xf numFmtId="176" fontId="17" fillId="0" borderId="43" xfId="9" applyNumberFormat="1" applyFont="1" applyBorder="1" applyAlignment="1" applyProtection="1">
      <alignment horizontal="center" vertical="center" shrinkToFit="1"/>
      <protection locked="0"/>
    </xf>
    <xf numFmtId="176" fontId="17" fillId="0" borderId="43" xfId="9" applyNumberFormat="1" applyFont="1" applyBorder="1" applyAlignment="1" applyProtection="1">
      <alignment horizontal="center" vertical="center"/>
      <protection locked="0"/>
    </xf>
    <xf numFmtId="178" fontId="25" fillId="0" borderId="43" xfId="9" applyNumberFormat="1" applyFont="1" applyBorder="1" applyAlignment="1" applyProtection="1">
      <alignment horizontal="center" vertical="center" shrinkToFit="1"/>
      <protection locked="0"/>
    </xf>
    <xf numFmtId="177" fontId="25" fillId="0" borderId="43" xfId="9" applyNumberFormat="1" applyFont="1" applyBorder="1" applyAlignment="1" applyProtection="1">
      <alignment horizontal="center" vertical="center" shrinkToFit="1"/>
      <protection locked="0"/>
    </xf>
    <xf numFmtId="176" fontId="25" fillId="0" borderId="42" xfId="4" applyNumberFormat="1" applyFont="1" applyFill="1" applyBorder="1" applyAlignment="1" applyProtection="1">
      <alignment horizontal="center" vertical="center"/>
      <protection locked="0"/>
    </xf>
    <xf numFmtId="176" fontId="25" fillId="0" borderId="5" xfId="4" applyNumberFormat="1" applyFont="1" applyFill="1" applyBorder="1" applyAlignment="1" applyProtection="1">
      <alignment horizontal="center" vertical="center"/>
      <protection locked="0"/>
    </xf>
    <xf numFmtId="38" fontId="17" fillId="0" borderId="47" xfId="4" applyFont="1" applyFill="1" applyBorder="1" applyAlignment="1" applyProtection="1">
      <alignment horizontal="center" vertical="center" shrinkToFit="1"/>
    </xf>
    <xf numFmtId="38" fontId="25" fillId="0" borderId="5" xfId="4" applyFont="1" applyFill="1" applyBorder="1" applyAlignment="1" applyProtection="1">
      <alignment horizontal="center" vertical="center" shrinkToFit="1"/>
      <protection locked="0"/>
    </xf>
    <xf numFmtId="38" fontId="28" fillId="0" borderId="5" xfId="4" applyFont="1" applyFill="1" applyBorder="1" applyAlignment="1" applyProtection="1">
      <alignment horizontal="center" vertical="center" shrinkToFit="1"/>
    </xf>
    <xf numFmtId="38" fontId="25" fillId="0" borderId="37" xfId="4" applyFont="1" applyFill="1" applyBorder="1" applyAlignment="1" applyProtection="1">
      <alignment horizontal="center" vertical="center" shrinkToFit="1"/>
      <protection locked="0"/>
    </xf>
    <xf numFmtId="38" fontId="25" fillId="0" borderId="36" xfId="4" applyFont="1" applyFill="1" applyBorder="1" applyAlignment="1" applyProtection="1">
      <alignment horizontal="center" vertical="center" shrinkToFit="1"/>
      <protection locked="0"/>
    </xf>
    <xf numFmtId="38" fontId="28" fillId="0" borderId="37" xfId="4" applyFont="1" applyFill="1" applyBorder="1" applyAlignment="1" applyProtection="1">
      <alignment horizontal="center" vertical="center" shrinkToFit="1"/>
    </xf>
    <xf numFmtId="38" fontId="25" fillId="0" borderId="2" xfId="4" applyFont="1" applyFill="1" applyBorder="1" applyAlignment="1" applyProtection="1">
      <alignment horizontal="center" vertical="center" shrinkToFit="1"/>
      <protection locked="0"/>
    </xf>
    <xf numFmtId="38" fontId="28" fillId="0" borderId="2" xfId="4" applyFont="1" applyFill="1" applyBorder="1" applyAlignment="1" applyProtection="1">
      <alignment horizontal="center" vertical="center" shrinkToFit="1"/>
    </xf>
    <xf numFmtId="0" fontId="17" fillId="0" borderId="0" xfId="2" applyFont="1" applyProtection="1">
      <alignment vertical="center"/>
      <protection hidden="1"/>
    </xf>
    <xf numFmtId="0" fontId="17" fillId="0" borderId="0" xfId="11" applyFont="1" applyAlignment="1" applyProtection="1">
      <alignment vertical="center" wrapText="1"/>
      <protection hidden="1"/>
    </xf>
    <xf numFmtId="0" fontId="20" fillId="0" borderId="0" xfId="2" applyFont="1" applyProtection="1">
      <alignment vertical="center"/>
      <protection hidden="1"/>
    </xf>
    <xf numFmtId="0" fontId="14" fillId="0" borderId="0" xfId="2" applyFont="1" applyAlignment="1" applyProtection="1">
      <alignment horizontal="left" vertical="center" wrapText="1"/>
      <protection hidden="1"/>
    </xf>
    <xf numFmtId="0" fontId="17" fillId="5" borderId="0" xfId="2" applyFont="1" applyFill="1" applyProtection="1">
      <alignment vertical="center"/>
      <protection hidden="1"/>
    </xf>
    <xf numFmtId="0" fontId="14" fillId="0" borderId="0" xfId="2" applyFont="1" applyAlignment="1" applyProtection="1">
      <alignment horizontal="center" vertical="center"/>
      <protection hidden="1"/>
    </xf>
    <xf numFmtId="0" fontId="14" fillId="4" borderId="68" xfId="2" applyFont="1" applyFill="1" applyBorder="1" applyAlignment="1" applyProtection="1">
      <alignment horizontal="center" vertical="center"/>
      <protection hidden="1"/>
    </xf>
    <xf numFmtId="0" fontId="14" fillId="4" borderId="49" xfId="2" applyFont="1" applyFill="1" applyBorder="1" applyAlignment="1" applyProtection="1">
      <alignment horizontal="left" vertical="center" wrapText="1"/>
      <protection hidden="1"/>
    </xf>
    <xf numFmtId="0" fontId="17" fillId="4" borderId="65" xfId="2" applyFont="1" applyFill="1" applyBorder="1" applyAlignment="1" applyProtection="1">
      <alignment horizontal="center" vertical="center"/>
      <protection hidden="1"/>
    </xf>
    <xf numFmtId="0" fontId="17" fillId="4" borderId="21" xfId="2" applyFont="1" applyFill="1" applyBorder="1" applyAlignment="1" applyProtection="1">
      <alignment horizontal="center" vertical="center"/>
      <protection hidden="1"/>
    </xf>
    <xf numFmtId="0" fontId="17" fillId="4" borderId="21" xfId="2" applyFont="1" applyFill="1" applyBorder="1" applyAlignment="1" applyProtection="1">
      <alignment horizontal="center" vertical="center" wrapText="1"/>
      <protection hidden="1"/>
    </xf>
    <xf numFmtId="0" fontId="17" fillId="4" borderId="50" xfId="2" applyFont="1" applyFill="1" applyBorder="1" applyAlignment="1" applyProtection="1">
      <alignment horizontal="center" vertical="center" shrinkToFit="1"/>
      <protection hidden="1"/>
    </xf>
    <xf numFmtId="0" fontId="17" fillId="0" borderId="6" xfId="12" applyFont="1" applyBorder="1" applyAlignment="1" applyProtection="1">
      <alignment horizontal="center" vertical="center"/>
      <protection hidden="1"/>
    </xf>
    <xf numFmtId="0" fontId="17" fillId="0" borderId="5" xfId="11" applyFont="1" applyBorder="1" applyAlignment="1" applyProtection="1">
      <alignment horizontal="center" vertical="center" wrapText="1"/>
      <protection hidden="1"/>
    </xf>
    <xf numFmtId="0" fontId="17" fillId="0" borderId="43" xfId="13" applyFont="1" applyFill="1" applyBorder="1" applyAlignment="1" applyProtection="1">
      <alignment horizontal="left" vertical="center" wrapText="1"/>
      <protection hidden="1"/>
    </xf>
    <xf numFmtId="0" fontId="17" fillId="0" borderId="5" xfId="13" applyFont="1" applyFill="1" applyBorder="1" applyAlignment="1" applyProtection="1">
      <alignment horizontal="center" vertical="center" wrapText="1"/>
      <protection hidden="1"/>
    </xf>
    <xf numFmtId="0" fontId="17" fillId="0" borderId="43" xfId="12" applyFont="1" applyBorder="1" applyAlignment="1" applyProtection="1">
      <alignment horizontal="center" vertical="center"/>
      <protection hidden="1"/>
    </xf>
    <xf numFmtId="0" fontId="17" fillId="0" borderId="5" xfId="12" applyFont="1" applyBorder="1" applyAlignment="1" applyProtection="1">
      <alignment horizontal="center" vertical="center"/>
      <protection locked="0"/>
    </xf>
    <xf numFmtId="0" fontId="17" fillId="0" borderId="71" xfId="12" applyFont="1" applyBorder="1" applyAlignment="1" applyProtection="1">
      <alignment horizontal="center" vertical="center"/>
      <protection hidden="1"/>
    </xf>
    <xf numFmtId="0" fontId="17" fillId="0" borderId="36" xfId="12" applyFont="1" applyBorder="1" applyAlignment="1" applyProtection="1">
      <alignment horizontal="center" vertical="center" wrapText="1"/>
      <protection hidden="1"/>
    </xf>
    <xf numFmtId="0" fontId="17" fillId="0" borderId="28" xfId="11" applyFont="1" applyBorder="1" applyAlignment="1" applyProtection="1">
      <alignment vertical="center"/>
      <protection hidden="1"/>
    </xf>
    <xf numFmtId="0" fontId="17" fillId="0" borderId="28" xfId="12" applyFont="1" applyBorder="1" applyAlignment="1" applyProtection="1">
      <alignment horizontal="center" vertical="center" wrapText="1"/>
      <protection hidden="1"/>
    </xf>
    <xf numFmtId="0" fontId="17" fillId="0" borderId="36" xfId="12" applyFont="1" applyBorder="1" applyAlignment="1" applyProtection="1">
      <alignment horizontal="center" vertical="center"/>
      <protection locked="0"/>
    </xf>
    <xf numFmtId="0" fontId="17" fillId="0" borderId="28" xfId="12" applyFont="1" applyBorder="1" applyAlignment="1" applyProtection="1">
      <alignment horizontal="center" vertical="center"/>
      <protection hidden="1"/>
    </xf>
    <xf numFmtId="0" fontId="17" fillId="0" borderId="28" xfId="12" applyFont="1" applyBorder="1" applyProtection="1">
      <alignment vertical="center"/>
      <protection hidden="1"/>
    </xf>
    <xf numFmtId="0" fontId="17" fillId="0" borderId="28" xfId="11" applyFont="1" applyBorder="1" applyAlignment="1" applyProtection="1">
      <alignment vertical="center" wrapText="1"/>
      <protection hidden="1"/>
    </xf>
    <xf numFmtId="0" fontId="17" fillId="0" borderId="36" xfId="11" applyFont="1" applyBorder="1" applyAlignment="1" applyProtection="1">
      <alignment horizontal="center" vertical="center" wrapText="1"/>
      <protection hidden="1"/>
    </xf>
    <xf numFmtId="0" fontId="17" fillId="0" borderId="36" xfId="13" applyFont="1" applyFill="1" applyBorder="1" applyAlignment="1" applyProtection="1">
      <alignment horizontal="center" vertical="center" wrapText="1"/>
      <protection hidden="1"/>
    </xf>
    <xf numFmtId="0" fontId="17" fillId="0" borderId="28" xfId="13" applyFont="1" applyFill="1" applyBorder="1" applyAlignment="1" applyProtection="1">
      <alignment horizontal="left" vertical="center" wrapText="1"/>
      <protection hidden="1"/>
    </xf>
    <xf numFmtId="0" fontId="17" fillId="0" borderId="36" xfId="12" applyFont="1" applyBorder="1" applyAlignment="1" applyProtection="1">
      <alignment horizontal="center" vertical="center"/>
      <protection hidden="1"/>
    </xf>
    <xf numFmtId="0" fontId="17" fillId="0" borderId="43" xfId="12" applyFont="1" applyBorder="1" applyAlignment="1" applyProtection="1">
      <alignment horizontal="center" vertical="center" wrapText="1"/>
      <protection hidden="1"/>
    </xf>
    <xf numFmtId="0" fontId="17" fillId="0" borderId="36" xfId="11" applyFont="1" applyBorder="1" applyAlignment="1" applyProtection="1">
      <alignment vertical="center" wrapText="1"/>
      <protection hidden="1"/>
    </xf>
    <xf numFmtId="0" fontId="17" fillId="0" borderId="5" xfId="12" applyFont="1" applyBorder="1" applyAlignment="1" applyProtection="1">
      <alignment horizontal="center" vertical="center"/>
      <protection hidden="1"/>
    </xf>
    <xf numFmtId="0" fontId="17" fillId="0" borderId="37" xfId="11" applyFont="1" applyBorder="1" applyAlignment="1" applyProtection="1">
      <alignment vertical="center" wrapText="1"/>
      <protection hidden="1"/>
    </xf>
    <xf numFmtId="0" fontId="17" fillId="0" borderId="37" xfId="12" applyFont="1" applyBorder="1" applyAlignment="1" applyProtection="1">
      <alignment horizontal="center" vertical="center" wrapText="1"/>
      <protection hidden="1"/>
    </xf>
    <xf numFmtId="0" fontId="17" fillId="0" borderId="37" xfId="12" applyFont="1" applyBorder="1" applyAlignment="1" applyProtection="1">
      <alignment horizontal="center" vertical="center"/>
      <protection locked="0"/>
    </xf>
    <xf numFmtId="0" fontId="17" fillId="0" borderId="2" xfId="12" applyFont="1" applyBorder="1" applyAlignment="1" applyProtection="1">
      <alignment horizontal="center" vertical="center"/>
      <protection hidden="1"/>
    </xf>
    <xf numFmtId="0" fontId="17" fillId="0" borderId="2" xfId="11" applyFont="1" applyBorder="1" applyAlignment="1" applyProtection="1">
      <alignment vertical="center"/>
      <protection hidden="1"/>
    </xf>
    <xf numFmtId="0" fontId="17" fillId="0" borderId="2" xfId="13" applyFont="1" applyFill="1" applyBorder="1" applyAlignment="1" applyProtection="1">
      <alignment horizontal="center" vertical="center" wrapText="1"/>
      <protection hidden="1"/>
    </xf>
    <xf numFmtId="0" fontId="17" fillId="0" borderId="2" xfId="12" applyFont="1" applyBorder="1" applyAlignment="1" applyProtection="1">
      <alignment horizontal="center" vertical="center" wrapText="1"/>
      <protection hidden="1"/>
    </xf>
    <xf numFmtId="0" fontId="17" fillId="0" borderId="2" xfId="12" applyFont="1" applyBorder="1" applyAlignment="1" applyProtection="1">
      <alignment horizontal="center" vertical="center"/>
      <protection locked="0"/>
    </xf>
    <xf numFmtId="49" fontId="17" fillId="0" borderId="102" xfId="2" applyNumberFormat="1" applyFont="1" applyBorder="1" applyAlignment="1" applyProtection="1">
      <alignment horizontal="center" vertical="center"/>
      <protection locked="0"/>
    </xf>
    <xf numFmtId="49" fontId="17" fillId="0" borderId="0" xfId="2" applyNumberFormat="1" applyFont="1" applyProtection="1">
      <alignment vertical="center"/>
      <protection locked="0"/>
    </xf>
    <xf numFmtId="0" fontId="14" fillId="0" borderId="0" xfId="2" applyFont="1" applyProtection="1">
      <alignment vertical="center"/>
      <protection hidden="1"/>
    </xf>
    <xf numFmtId="0" fontId="17" fillId="4" borderId="21" xfId="2" applyFont="1" applyFill="1" applyBorder="1" applyAlignment="1" applyProtection="1">
      <alignment horizontal="center" vertical="center" wrapText="1" shrinkToFit="1"/>
      <protection hidden="1"/>
    </xf>
    <xf numFmtId="0" fontId="17" fillId="4" borderId="23" xfId="2" applyFont="1" applyFill="1" applyBorder="1" applyAlignment="1" applyProtection="1">
      <alignment horizontal="center" vertical="center" wrapText="1"/>
      <protection hidden="1"/>
    </xf>
    <xf numFmtId="0" fontId="21" fillId="0" borderId="5" xfId="11" applyFont="1" applyBorder="1" applyAlignment="1" applyProtection="1">
      <alignment horizontal="center" vertical="center" wrapText="1"/>
      <protection hidden="1"/>
    </xf>
    <xf numFmtId="0" fontId="21" fillId="0" borderId="43" xfId="13" applyFont="1" applyFill="1" applyBorder="1" applyAlignment="1" applyProtection="1">
      <alignment horizontal="left" vertical="center" wrapText="1"/>
      <protection hidden="1"/>
    </xf>
    <xf numFmtId="0" fontId="21" fillId="0" borderId="42" xfId="13" applyFont="1" applyFill="1" applyBorder="1" applyAlignment="1" applyProtection="1">
      <alignment horizontal="right" vertical="center"/>
      <protection hidden="1"/>
    </xf>
    <xf numFmtId="0" fontId="21" fillId="0" borderId="5" xfId="12" applyFont="1" applyBorder="1" applyAlignment="1" applyProtection="1">
      <alignment horizontal="center" vertical="center" wrapText="1"/>
      <protection hidden="1"/>
    </xf>
    <xf numFmtId="0" fontId="17" fillId="0" borderId="4" xfId="12" applyFont="1" applyBorder="1" applyAlignment="1" applyProtection="1">
      <alignment horizontal="center" vertical="center"/>
      <protection locked="0"/>
    </xf>
    <xf numFmtId="0" fontId="17" fillId="0" borderId="36" xfId="12" applyFont="1" applyBorder="1" applyAlignment="1" applyProtection="1">
      <alignment horizontal="center" vertical="center" wrapText="1" shrinkToFit="1"/>
      <protection hidden="1"/>
    </xf>
    <xf numFmtId="0" fontId="17" fillId="0" borderId="27" xfId="12" applyFont="1" applyBorder="1" applyAlignment="1" applyProtection="1">
      <alignment horizontal="right" vertical="center"/>
      <protection hidden="1"/>
    </xf>
    <xf numFmtId="0" fontId="17" fillId="0" borderId="57" xfId="12" applyFont="1" applyBorder="1" applyAlignment="1" applyProtection="1">
      <alignment horizontal="center" vertical="center"/>
      <protection locked="0"/>
    </xf>
    <xf numFmtId="0" fontId="21" fillId="0" borderId="28" xfId="12" applyFont="1" applyBorder="1" applyAlignment="1" applyProtection="1">
      <alignment horizontal="center" vertical="center" wrapText="1"/>
      <protection hidden="1"/>
    </xf>
    <xf numFmtId="0" fontId="17" fillId="0" borderId="27" xfId="11" applyFont="1" applyBorder="1" applyAlignment="1" applyProtection="1">
      <alignment horizontal="right" vertical="center"/>
      <protection hidden="1"/>
    </xf>
    <xf numFmtId="0" fontId="17" fillId="0" borderId="36" xfId="11" applyFont="1" applyBorder="1" applyAlignment="1" applyProtection="1">
      <alignment horizontal="center" vertical="center"/>
      <protection hidden="1"/>
    </xf>
    <xf numFmtId="0" fontId="21" fillId="0" borderId="28" xfId="12" applyFont="1" applyBorder="1" applyAlignment="1" applyProtection="1">
      <alignment horizontal="center" vertical="center"/>
      <protection hidden="1"/>
    </xf>
    <xf numFmtId="0" fontId="17" fillId="0" borderId="28" xfId="11" applyFont="1" applyBorder="1" applyAlignment="1" applyProtection="1">
      <alignment horizontal="left" vertical="center" wrapText="1"/>
      <protection hidden="1"/>
    </xf>
    <xf numFmtId="0" fontId="17" fillId="0" borderId="27" xfId="11" applyFont="1" applyBorder="1" applyAlignment="1" applyProtection="1">
      <alignment horizontal="left" vertical="center" wrapText="1"/>
      <protection hidden="1"/>
    </xf>
    <xf numFmtId="0" fontId="21" fillId="3" borderId="28" xfId="12" applyFont="1" applyFill="1" applyBorder="1" applyAlignment="1" applyProtection="1">
      <alignment horizontal="center" vertical="center" wrapText="1"/>
      <protection hidden="1"/>
    </xf>
    <xf numFmtId="0" fontId="17" fillId="3" borderId="28" xfId="12" applyFont="1" applyFill="1" applyBorder="1" applyProtection="1">
      <alignment vertical="center"/>
      <protection hidden="1"/>
    </xf>
    <xf numFmtId="0" fontId="17" fillId="3" borderId="27" xfId="11" applyFont="1" applyFill="1" applyBorder="1" applyAlignment="1" applyProtection="1">
      <alignment horizontal="right" vertical="center"/>
      <protection hidden="1"/>
    </xf>
    <xf numFmtId="0" fontId="17" fillId="3" borderId="36" xfId="11" applyFont="1" applyFill="1" applyBorder="1" applyAlignment="1" applyProtection="1">
      <alignment horizontal="center" vertical="center" wrapText="1"/>
      <protection hidden="1"/>
    </xf>
    <xf numFmtId="0" fontId="17" fillId="3" borderId="36" xfId="12" applyFont="1" applyFill="1" applyBorder="1" applyAlignment="1" applyProtection="1">
      <alignment horizontal="center" vertical="center" wrapText="1"/>
      <protection hidden="1"/>
    </xf>
    <xf numFmtId="0" fontId="17" fillId="3" borderId="57" xfId="12" applyFont="1" applyFill="1" applyBorder="1" applyAlignment="1" applyProtection="1">
      <alignment horizontal="center" vertical="center"/>
      <protection locked="0"/>
    </xf>
    <xf numFmtId="0" fontId="17" fillId="3" borderId="0" xfId="2" applyFont="1" applyFill="1" applyProtection="1">
      <alignment vertical="center"/>
      <protection hidden="1"/>
    </xf>
    <xf numFmtId="0" fontId="17" fillId="3" borderId="36" xfId="11" applyFont="1" applyFill="1" applyBorder="1" applyAlignment="1" applyProtection="1">
      <alignment horizontal="center" vertical="center"/>
      <protection hidden="1"/>
    </xf>
    <xf numFmtId="0" fontId="17" fillId="0" borderId="27" xfId="13" applyFont="1" applyFill="1" applyBorder="1" applyAlignment="1" applyProtection="1">
      <alignment horizontal="right" vertical="center" wrapText="1"/>
      <protection hidden="1"/>
    </xf>
    <xf numFmtId="0" fontId="21" fillId="0" borderId="36" xfId="11" applyFont="1" applyBorder="1" applyAlignment="1" applyProtection="1">
      <alignment horizontal="center" vertical="center" wrapText="1"/>
      <protection hidden="1"/>
    </xf>
    <xf numFmtId="0" fontId="21" fillId="0" borderId="28" xfId="13" applyFont="1" applyFill="1" applyBorder="1" applyAlignment="1" applyProtection="1">
      <alignment horizontal="left" vertical="center" wrapText="1"/>
      <protection hidden="1"/>
    </xf>
    <xf numFmtId="0" fontId="21" fillId="0" borderId="27" xfId="13" applyFont="1" applyFill="1" applyBorder="1" applyAlignment="1" applyProtection="1">
      <alignment horizontal="left" vertical="center" wrapText="1"/>
      <protection hidden="1"/>
    </xf>
    <xf numFmtId="0" fontId="17" fillId="0" borderId="35" xfId="12" applyFont="1" applyBorder="1" applyAlignment="1" applyProtection="1">
      <alignment horizontal="center" vertical="center"/>
      <protection locked="0"/>
    </xf>
    <xf numFmtId="0" fontId="21" fillId="0" borderId="47" xfId="12" applyFont="1" applyBorder="1" applyAlignment="1" applyProtection="1">
      <alignment horizontal="center" vertical="center"/>
      <protection hidden="1"/>
    </xf>
    <xf numFmtId="0" fontId="21" fillId="0" borderId="12" xfId="11" applyFont="1" applyBorder="1" applyAlignment="1" applyProtection="1">
      <alignment vertical="center"/>
      <protection hidden="1"/>
    </xf>
    <xf numFmtId="0" fontId="21" fillId="0" borderId="11" xfId="12" applyFont="1" applyBorder="1" applyAlignment="1" applyProtection="1">
      <alignment horizontal="right" vertical="center"/>
      <protection hidden="1"/>
    </xf>
    <xf numFmtId="0" fontId="21" fillId="0" borderId="47" xfId="12" applyFont="1" applyBorder="1" applyAlignment="1" applyProtection="1">
      <alignment horizontal="center" vertical="center" wrapText="1"/>
      <protection hidden="1"/>
    </xf>
    <xf numFmtId="0" fontId="17" fillId="0" borderId="24" xfId="12" applyFont="1" applyBorder="1" applyAlignment="1" applyProtection="1">
      <alignment horizontal="center" vertical="center"/>
      <protection locked="0"/>
    </xf>
    <xf numFmtId="0" fontId="17" fillId="0" borderId="61" xfId="12" applyFont="1" applyBorder="1" applyAlignment="1" applyProtection="1">
      <alignment horizontal="center" vertical="center"/>
      <protection hidden="1"/>
    </xf>
    <xf numFmtId="0" fontId="21" fillId="0" borderId="61" xfId="12" applyFont="1" applyBorder="1" applyAlignment="1" applyProtection="1">
      <alignment horizontal="center" vertical="center"/>
      <protection hidden="1"/>
    </xf>
    <xf numFmtId="0" fontId="21" fillId="0" borderId="61" xfId="11" applyFont="1" applyBorder="1" applyAlignment="1" applyProtection="1">
      <alignment vertical="center"/>
      <protection hidden="1"/>
    </xf>
    <xf numFmtId="0" fontId="21" fillId="0" borderId="61" xfId="12" applyFont="1" applyBorder="1" applyAlignment="1" applyProtection="1">
      <alignment horizontal="right" vertical="center"/>
      <protection hidden="1"/>
    </xf>
    <xf numFmtId="0" fontId="21" fillId="0" borderId="61" xfId="12" applyFont="1" applyBorder="1" applyAlignment="1" applyProtection="1">
      <alignment vertical="center" wrapText="1"/>
      <protection hidden="1"/>
    </xf>
    <xf numFmtId="0" fontId="21" fillId="0" borderId="61" xfId="12" applyFont="1" applyBorder="1" applyAlignment="1" applyProtection="1">
      <alignment horizontal="center" vertical="center" wrapText="1"/>
      <protection hidden="1"/>
    </xf>
    <xf numFmtId="0" fontId="21" fillId="3" borderId="103" xfId="12" applyFont="1" applyFill="1" applyBorder="1" applyAlignment="1" applyProtection="1">
      <alignment vertical="top" wrapText="1"/>
      <protection hidden="1"/>
    </xf>
    <xf numFmtId="0" fontId="21" fillId="3" borderId="0" xfId="12" applyFont="1" applyFill="1" applyAlignment="1" applyProtection="1">
      <alignment vertical="top" wrapText="1"/>
      <protection hidden="1"/>
    </xf>
    <xf numFmtId="0" fontId="21" fillId="3" borderId="0" xfId="12" applyFont="1" applyFill="1" applyAlignment="1" applyProtection="1">
      <alignment horizontal="left" vertical="top" wrapText="1"/>
      <protection hidden="1"/>
    </xf>
    <xf numFmtId="0" fontId="17" fillId="0" borderId="0" xfId="2" applyFont="1" applyAlignment="1" applyProtection="1">
      <alignment horizontal="right" vertical="center"/>
      <protection hidden="1"/>
    </xf>
    <xf numFmtId="0" fontId="17" fillId="5" borderId="0" xfId="2" applyFont="1" applyFill="1" applyAlignment="1" applyProtection="1">
      <alignment horizontal="right" vertical="center"/>
      <protection hidden="1"/>
    </xf>
    <xf numFmtId="179" fontId="25" fillId="13" borderId="28" xfId="8" applyNumberFormat="1" applyFont="1" applyFill="1" applyBorder="1" applyAlignment="1" applyProtection="1">
      <alignment horizontal="center" vertical="center"/>
    </xf>
    <xf numFmtId="179" fontId="25" fillId="13" borderId="43" xfId="8" applyNumberFormat="1" applyFont="1" applyFill="1" applyBorder="1" applyAlignment="1" applyProtection="1">
      <alignment horizontal="center" vertical="center"/>
    </xf>
    <xf numFmtId="181" fontId="25" fillId="0" borderId="57" xfId="1" applyNumberFormat="1" applyFont="1" applyFill="1" applyBorder="1" applyAlignment="1" applyProtection="1">
      <alignment horizontal="right" vertical="center"/>
      <protection locked="0"/>
    </xf>
    <xf numFmtId="38" fontId="17" fillId="3" borderId="2" xfId="4" applyFont="1" applyFill="1" applyBorder="1" applyAlignment="1" applyProtection="1">
      <alignment horizontal="center" vertical="center" shrinkToFit="1"/>
    </xf>
    <xf numFmtId="181" fontId="25" fillId="14" borderId="36" xfId="8" applyNumberFormat="1" applyFont="1" applyFill="1" applyBorder="1" applyAlignment="1" applyProtection="1">
      <alignment horizontal="right" vertical="center"/>
    </xf>
    <xf numFmtId="181" fontId="25" fillId="14" borderId="43" xfId="8" applyNumberFormat="1" applyFont="1" applyFill="1" applyBorder="1" applyAlignment="1" applyProtection="1">
      <alignment horizontal="right" vertical="center"/>
    </xf>
    <xf numFmtId="181" fontId="25" fillId="14" borderId="57" xfId="8" applyNumberFormat="1" applyFont="1" applyFill="1" applyBorder="1" applyAlignment="1" applyProtection="1">
      <alignment horizontal="right" vertical="center"/>
    </xf>
    <xf numFmtId="181" fontId="25" fillId="14" borderId="4" xfId="8" applyNumberFormat="1" applyFont="1" applyFill="1" applyBorder="1" applyAlignment="1" applyProtection="1">
      <alignment horizontal="right" vertical="center"/>
    </xf>
    <xf numFmtId="38" fontId="25" fillId="0" borderId="0" xfId="4" applyFont="1" applyFill="1" applyBorder="1" applyAlignment="1" applyProtection="1">
      <alignment horizontal="center" vertical="center" shrinkToFit="1"/>
    </xf>
    <xf numFmtId="38" fontId="3" fillId="16" borderId="5" xfId="3" applyFont="1" applyFill="1" applyBorder="1" applyAlignment="1" applyProtection="1">
      <alignment horizontal="center" vertical="center" shrinkToFit="1"/>
    </xf>
    <xf numFmtId="38" fontId="3" fillId="16" borderId="36" xfId="3" applyFont="1" applyFill="1" applyBorder="1" applyAlignment="1" applyProtection="1">
      <alignment horizontal="center" vertical="center" shrinkToFit="1"/>
    </xf>
    <xf numFmtId="38" fontId="3" fillId="16" borderId="17" xfId="1" applyFont="1" applyFill="1" applyBorder="1" applyAlignment="1" applyProtection="1">
      <alignment horizontal="center" vertical="center" shrinkToFit="1"/>
    </xf>
    <xf numFmtId="38" fontId="3" fillId="16" borderId="17" xfId="3" applyFont="1" applyFill="1" applyBorder="1" applyAlignment="1" applyProtection="1">
      <alignment horizontal="center" vertical="center" shrinkToFit="1"/>
    </xf>
    <xf numFmtId="0" fontId="3" fillId="0" borderId="35" xfId="2" applyFont="1" applyBorder="1" applyProtection="1">
      <alignment vertical="center"/>
      <protection locked="0"/>
    </xf>
    <xf numFmtId="0" fontId="3" fillId="0" borderId="155" xfId="2" applyFont="1" applyBorder="1" applyProtection="1">
      <alignment vertical="center"/>
      <protection locked="0"/>
    </xf>
    <xf numFmtId="0" fontId="47" fillId="0" borderId="0" xfId="0" applyFont="1">
      <alignment vertical="center"/>
    </xf>
    <xf numFmtId="0" fontId="47" fillId="0" borderId="36" xfId="0" applyFont="1" applyBorder="1" applyAlignment="1">
      <alignment horizontal="center" vertical="center"/>
    </xf>
    <xf numFmtId="0" fontId="47" fillId="19" borderId="36" xfId="0" applyFont="1" applyFill="1" applyBorder="1" applyAlignment="1">
      <alignment horizontal="center" vertical="center"/>
    </xf>
    <xf numFmtId="0" fontId="47" fillId="0" borderId="67" xfId="0" applyFont="1" applyBorder="1" applyAlignment="1">
      <alignment horizontal="center" vertical="center"/>
    </xf>
    <xf numFmtId="0" fontId="47" fillId="0" borderId="68" xfId="0" applyFont="1" applyBorder="1" applyAlignment="1">
      <alignment horizontal="center" vertical="center"/>
    </xf>
    <xf numFmtId="0" fontId="47" fillId="19" borderId="48" xfId="0" applyFont="1" applyFill="1" applyBorder="1" applyAlignment="1">
      <alignment horizontal="center" vertical="center"/>
    </xf>
    <xf numFmtId="0" fontId="47" fillId="19" borderId="68" xfId="0" applyFont="1" applyFill="1" applyBorder="1" applyAlignment="1">
      <alignment horizontal="center" vertical="center"/>
    </xf>
    <xf numFmtId="0" fontId="47" fillId="0" borderId="69" xfId="0" applyFont="1" applyBorder="1">
      <alignment vertical="center"/>
    </xf>
    <xf numFmtId="0" fontId="47" fillId="0" borderId="41" xfId="0" applyFont="1" applyBorder="1">
      <alignment vertical="center"/>
    </xf>
    <xf numFmtId="0" fontId="47" fillId="0" borderId="40" xfId="0" applyFont="1" applyBorder="1">
      <alignment vertical="center"/>
    </xf>
    <xf numFmtId="0" fontId="47" fillId="0" borderId="66" xfId="0" applyFont="1" applyBorder="1">
      <alignment vertical="center"/>
    </xf>
    <xf numFmtId="0" fontId="47" fillId="0" borderId="45" xfId="0" applyFont="1" applyBorder="1">
      <alignment vertical="center"/>
    </xf>
    <xf numFmtId="0" fontId="47" fillId="0" borderId="0" xfId="0" applyFont="1" applyAlignment="1">
      <alignment vertical="center" wrapText="1"/>
    </xf>
    <xf numFmtId="0" fontId="52" fillId="2" borderId="0" xfId="16" applyFont="1" applyFill="1" applyAlignment="1" applyProtection="1">
      <alignment horizontal="left" vertical="center"/>
      <protection locked="0"/>
    </xf>
    <xf numFmtId="0" fontId="19" fillId="0" borderId="0" xfId="16" applyFont="1" applyProtection="1">
      <alignment vertical="center"/>
      <protection locked="0"/>
    </xf>
    <xf numFmtId="0" fontId="19" fillId="2" borderId="0" xfId="16" applyFont="1" applyFill="1" applyProtection="1">
      <alignment vertical="center"/>
      <protection locked="0"/>
    </xf>
    <xf numFmtId="0" fontId="19" fillId="0" borderId="0" xfId="16" applyFont="1" applyAlignment="1">
      <alignment horizontal="center" vertical="center"/>
    </xf>
    <xf numFmtId="0" fontId="19" fillId="2" borderId="0" xfId="16" applyFont="1" applyFill="1" applyAlignment="1" applyProtection="1">
      <alignment horizontal="center" vertical="center"/>
      <protection locked="0"/>
    </xf>
    <xf numFmtId="0" fontId="9" fillId="0" borderId="0" xfId="16" applyFont="1" applyAlignment="1">
      <alignment horizontal="center" vertical="center"/>
    </xf>
    <xf numFmtId="0" fontId="9" fillId="2" borderId="0" xfId="16" applyFont="1" applyFill="1" applyAlignment="1" applyProtection="1">
      <alignment horizontal="center" vertical="center"/>
      <protection locked="0"/>
    </xf>
    <xf numFmtId="0" fontId="7" fillId="2" borderId="0" xfId="16" applyFont="1" applyFill="1" applyAlignment="1" applyProtection="1">
      <alignment horizontal="center" vertical="center"/>
      <protection locked="0"/>
    </xf>
    <xf numFmtId="177" fontId="3" fillId="0" borderId="0" xfId="16" applyNumberFormat="1" applyFont="1" applyAlignment="1" applyProtection="1">
      <alignment horizontal="center" vertical="center" shrinkToFit="1"/>
      <protection locked="0"/>
    </xf>
    <xf numFmtId="0" fontId="3" fillId="2" borderId="0" xfId="16" applyFont="1" applyFill="1" applyAlignment="1" applyProtection="1">
      <alignment horizontal="right" vertical="center" shrinkToFit="1"/>
      <protection locked="0"/>
    </xf>
    <xf numFmtId="0" fontId="52" fillId="2" borderId="0" xfId="16" applyFont="1" applyFill="1" applyProtection="1">
      <alignment vertical="center"/>
      <protection locked="0"/>
    </xf>
    <xf numFmtId="0" fontId="19" fillId="0" borderId="0" xfId="16" applyFont="1">
      <alignment vertical="center"/>
    </xf>
    <xf numFmtId="49" fontId="3" fillId="2" borderId="0" xfId="16" applyNumberFormat="1" applyFont="1" applyFill="1" applyAlignment="1" applyProtection="1">
      <alignment horizontal="center" vertical="center"/>
      <protection locked="0"/>
    </xf>
    <xf numFmtId="0" fontId="23" fillId="2" borderId="0" xfId="16" applyFont="1" applyFill="1" applyAlignment="1" applyProtection="1">
      <alignment horizontal="right" vertical="center"/>
      <protection locked="0"/>
    </xf>
    <xf numFmtId="0" fontId="52" fillId="2" borderId="0" xfId="16" applyFont="1" applyFill="1" applyAlignment="1" applyProtection="1">
      <alignment horizontal="center" vertical="center"/>
      <protection locked="0"/>
    </xf>
    <xf numFmtId="49" fontId="3" fillId="0" borderId="38" xfId="16" applyNumberFormat="1" applyFont="1" applyBorder="1" applyAlignment="1" applyProtection="1">
      <alignment horizontal="center" vertical="center"/>
      <protection locked="0"/>
    </xf>
    <xf numFmtId="49" fontId="3" fillId="2" borderId="0" xfId="16" applyNumberFormat="1" applyFont="1" applyFill="1" applyProtection="1">
      <alignment vertical="center"/>
      <protection locked="0"/>
    </xf>
    <xf numFmtId="49" fontId="3" fillId="0" borderId="158" xfId="16" applyNumberFormat="1" applyFont="1" applyBorder="1" applyAlignment="1" applyProtection="1">
      <alignment horizontal="center" vertical="center" shrinkToFit="1"/>
      <protection locked="0"/>
    </xf>
    <xf numFmtId="49" fontId="3" fillId="0" borderId="112" xfId="16" applyNumberFormat="1" applyFont="1" applyBorder="1" applyAlignment="1" applyProtection="1">
      <alignment horizontal="center" vertical="center" shrinkToFit="1"/>
      <protection locked="0"/>
    </xf>
    <xf numFmtId="49" fontId="3" fillId="0" borderId="112" xfId="16" applyNumberFormat="1" applyFont="1" applyBorder="1" applyAlignment="1" applyProtection="1">
      <alignment vertical="center" shrinkToFit="1"/>
      <protection locked="0"/>
    </xf>
    <xf numFmtId="49" fontId="3" fillId="0" borderId="124" xfId="16" applyNumberFormat="1" applyFont="1" applyBorder="1" applyAlignment="1" applyProtection="1">
      <alignment vertical="center" shrinkToFit="1"/>
      <protection locked="0"/>
    </xf>
    <xf numFmtId="49" fontId="3" fillId="0" borderId="124" xfId="16" applyNumberFormat="1" applyFont="1" applyBorder="1" applyAlignment="1" applyProtection="1">
      <alignment horizontal="center" vertical="center" shrinkToFit="1"/>
      <protection locked="0"/>
    </xf>
    <xf numFmtId="177" fontId="3" fillId="0" borderId="124" xfId="16" applyNumberFormat="1" applyFont="1" applyBorder="1" applyAlignment="1" applyProtection="1">
      <alignment horizontal="center" vertical="center" shrinkToFit="1"/>
      <protection locked="0"/>
    </xf>
    <xf numFmtId="183" fontId="3" fillId="0" borderId="124" xfId="16" applyNumberFormat="1" applyFont="1" applyBorder="1" applyAlignment="1" applyProtection="1">
      <alignment horizontal="center" vertical="center" shrinkToFit="1"/>
      <protection locked="0"/>
    </xf>
    <xf numFmtId="184" fontId="3" fillId="0" borderId="112" xfId="16" applyNumberFormat="1" applyFont="1" applyBorder="1" applyAlignment="1" applyProtection="1">
      <alignment horizontal="center" vertical="center" shrinkToFit="1"/>
      <protection locked="0"/>
    </xf>
    <xf numFmtId="183" fontId="3" fillId="2" borderId="0" xfId="16" applyNumberFormat="1" applyFont="1" applyFill="1" applyAlignment="1" applyProtection="1">
      <alignment horizontal="center" vertical="center" shrinkToFit="1"/>
      <protection locked="0"/>
    </xf>
    <xf numFmtId="49" fontId="3" fillId="0" borderId="79" xfId="16" applyNumberFormat="1" applyFont="1" applyBorder="1" applyAlignment="1" applyProtection="1">
      <alignment horizontal="center" vertical="center" shrinkToFit="1"/>
      <protection locked="0"/>
    </xf>
    <xf numFmtId="49" fontId="3" fillId="0" borderId="82" xfId="16" applyNumberFormat="1" applyFont="1" applyBorder="1" applyAlignment="1" applyProtection="1">
      <alignment horizontal="center" vertical="center" shrinkToFit="1"/>
      <protection locked="0"/>
    </xf>
    <xf numFmtId="49" fontId="3" fillId="0" borderId="82" xfId="16" applyNumberFormat="1" applyFont="1" applyBorder="1" applyAlignment="1" applyProtection="1">
      <alignment vertical="center" shrinkToFit="1"/>
      <protection locked="0"/>
    </xf>
    <xf numFmtId="49" fontId="3" fillId="0" borderId="126" xfId="16" applyNumberFormat="1" applyFont="1" applyBorder="1" applyAlignment="1" applyProtection="1">
      <alignment vertical="center" shrinkToFit="1"/>
      <protection locked="0"/>
    </xf>
    <xf numFmtId="49" fontId="3" fillId="0" borderId="126" xfId="16" applyNumberFormat="1" applyFont="1" applyBorder="1" applyAlignment="1" applyProtection="1">
      <alignment horizontal="center" vertical="center" shrinkToFit="1"/>
      <protection locked="0"/>
    </xf>
    <xf numFmtId="177" fontId="3" fillId="0" borderId="126" xfId="16" applyNumberFormat="1" applyFont="1" applyBorder="1" applyAlignment="1" applyProtection="1">
      <alignment horizontal="center" vertical="center" shrinkToFit="1"/>
      <protection locked="0"/>
    </xf>
    <xf numFmtId="183" fontId="3" fillId="0" borderId="126" xfId="16" applyNumberFormat="1" applyFont="1" applyBorder="1" applyAlignment="1" applyProtection="1">
      <alignment horizontal="center" vertical="center" shrinkToFit="1"/>
      <protection locked="0"/>
    </xf>
    <xf numFmtId="184" fontId="3" fillId="0" borderId="82" xfId="16" applyNumberFormat="1" applyFont="1" applyBorder="1" applyAlignment="1" applyProtection="1">
      <alignment horizontal="center" vertical="center" shrinkToFit="1"/>
      <protection locked="0"/>
    </xf>
    <xf numFmtId="49" fontId="3" fillId="0" borderId="137" xfId="16" applyNumberFormat="1" applyFont="1" applyBorder="1" applyAlignment="1" applyProtection="1">
      <alignment horizontal="center" vertical="center" shrinkToFit="1"/>
      <protection locked="0"/>
    </xf>
    <xf numFmtId="177" fontId="3" fillId="0" borderId="137" xfId="16" applyNumberFormat="1" applyFont="1" applyBorder="1" applyAlignment="1" applyProtection="1">
      <alignment horizontal="center" vertical="center" shrinkToFit="1"/>
      <protection locked="0"/>
    </xf>
    <xf numFmtId="183" fontId="3" fillId="0" borderId="137" xfId="16" applyNumberFormat="1" applyFont="1" applyBorder="1" applyAlignment="1" applyProtection="1">
      <alignment horizontal="center" vertical="center" shrinkToFit="1"/>
      <protection locked="0"/>
    </xf>
    <xf numFmtId="184" fontId="3" fillId="0" borderId="159" xfId="16" applyNumberFormat="1" applyFont="1" applyBorder="1" applyAlignment="1" applyProtection="1">
      <alignment horizontal="center" vertical="center" shrinkToFit="1"/>
      <protection locked="0"/>
    </xf>
    <xf numFmtId="49" fontId="3" fillId="0" borderId="160" xfId="16" applyNumberFormat="1" applyFont="1" applyBorder="1" applyAlignment="1" applyProtection="1">
      <alignment horizontal="center" vertical="center" shrinkToFit="1"/>
      <protection locked="0"/>
    </xf>
    <xf numFmtId="177" fontId="3" fillId="0" borderId="160" xfId="16" applyNumberFormat="1" applyFont="1" applyBorder="1" applyAlignment="1" applyProtection="1">
      <alignment horizontal="center" vertical="center" shrinkToFit="1"/>
      <protection locked="0"/>
    </xf>
    <xf numFmtId="183" fontId="3" fillId="0" borderId="160" xfId="16" applyNumberFormat="1" applyFont="1" applyBorder="1" applyAlignment="1" applyProtection="1">
      <alignment horizontal="center" vertical="center" shrinkToFit="1"/>
      <protection locked="0"/>
    </xf>
    <xf numFmtId="184" fontId="3" fillId="0" borderId="161" xfId="16" applyNumberFormat="1" applyFont="1" applyBorder="1" applyAlignment="1" applyProtection="1">
      <alignment horizontal="center" vertical="center" shrinkToFit="1"/>
      <protection locked="0"/>
    </xf>
    <xf numFmtId="49" fontId="3" fillId="0" borderId="162" xfId="16" applyNumberFormat="1" applyFont="1" applyBorder="1" applyAlignment="1" applyProtection="1">
      <alignment horizontal="center" vertical="center" shrinkToFit="1"/>
      <protection locked="0"/>
    </xf>
    <xf numFmtId="49" fontId="3" fillId="0" borderId="86" xfId="16" applyNumberFormat="1" applyFont="1" applyBorder="1" applyAlignment="1" applyProtection="1">
      <alignment horizontal="center" vertical="center" shrinkToFit="1"/>
      <protection locked="0"/>
    </xf>
    <xf numFmtId="49" fontId="3" fillId="0" borderId="86" xfId="16" applyNumberFormat="1" applyFont="1" applyBorder="1" applyAlignment="1" applyProtection="1">
      <alignment vertical="center" shrinkToFit="1"/>
      <protection locked="0"/>
    </xf>
    <xf numFmtId="49" fontId="3" fillId="0" borderId="130" xfId="16" applyNumberFormat="1" applyFont="1" applyBorder="1" applyAlignment="1" applyProtection="1">
      <alignment vertical="center" shrinkToFit="1"/>
      <protection locked="0"/>
    </xf>
    <xf numFmtId="49" fontId="3" fillId="0" borderId="130" xfId="16" applyNumberFormat="1" applyFont="1" applyBorder="1" applyAlignment="1" applyProtection="1">
      <alignment horizontal="center" vertical="center" shrinkToFit="1"/>
      <protection locked="0"/>
    </xf>
    <xf numFmtId="177" fontId="3" fillId="0" borderId="130" xfId="16" applyNumberFormat="1" applyFont="1" applyBorder="1" applyAlignment="1" applyProtection="1">
      <alignment horizontal="center" vertical="center" shrinkToFit="1"/>
      <protection locked="0"/>
    </xf>
    <xf numFmtId="183" fontId="3" fillId="0" borderId="130" xfId="16" applyNumberFormat="1" applyFont="1" applyBorder="1" applyAlignment="1" applyProtection="1">
      <alignment horizontal="center" vertical="center" shrinkToFit="1"/>
      <protection locked="0"/>
    </xf>
    <xf numFmtId="184" fontId="3" fillId="0" borderId="86" xfId="16" applyNumberFormat="1" applyFont="1" applyBorder="1" applyAlignment="1" applyProtection="1">
      <alignment horizontal="center" vertical="center" shrinkToFit="1"/>
      <protection locked="0"/>
    </xf>
    <xf numFmtId="0" fontId="19" fillId="2" borderId="0" xfId="16" applyFont="1" applyFill="1" applyAlignment="1" applyProtection="1">
      <alignment horizontal="right" vertical="center"/>
      <protection locked="0"/>
    </xf>
    <xf numFmtId="0" fontId="51" fillId="0" borderId="0" xfId="2" applyFont="1" applyProtection="1">
      <alignment vertical="center"/>
      <protection locked="0"/>
    </xf>
    <xf numFmtId="0" fontId="58" fillId="0" borderId="0" xfId="2" applyFont="1" applyAlignment="1" applyProtection="1">
      <alignment vertical="center" wrapText="1"/>
      <protection locked="0"/>
    </xf>
    <xf numFmtId="181" fontId="29" fillId="21" borderId="145" xfId="1" applyNumberFormat="1" applyFont="1" applyFill="1" applyBorder="1" applyAlignment="1" applyProtection="1">
      <alignment vertical="center"/>
    </xf>
    <xf numFmtId="181" fontId="29" fillId="21" borderId="146" xfId="1" applyNumberFormat="1" applyFont="1" applyFill="1" applyBorder="1" applyAlignment="1" applyProtection="1">
      <alignment vertical="center"/>
    </xf>
    <xf numFmtId="181" fontId="29" fillId="21" borderId="147" xfId="1" applyNumberFormat="1" applyFont="1" applyFill="1" applyBorder="1" applyAlignment="1" applyProtection="1">
      <alignment vertical="center"/>
    </xf>
    <xf numFmtId="181" fontId="29" fillId="21" borderId="49" xfId="1" applyNumberFormat="1" applyFont="1" applyFill="1" applyBorder="1" applyAlignment="1" applyProtection="1">
      <alignment vertical="center"/>
    </xf>
    <xf numFmtId="181" fontId="29" fillId="21" borderId="148" xfId="1" applyNumberFormat="1" applyFont="1" applyFill="1" applyBorder="1" applyAlignment="1" applyProtection="1">
      <alignment vertical="center"/>
    </xf>
    <xf numFmtId="181" fontId="29" fillId="21" borderId="78" xfId="1" applyNumberFormat="1" applyFont="1" applyFill="1" applyBorder="1" applyAlignment="1" applyProtection="1">
      <alignment vertical="center"/>
    </xf>
    <xf numFmtId="181" fontId="25" fillId="21" borderId="36" xfId="8" applyNumberFormat="1" applyFont="1" applyFill="1" applyBorder="1" applyAlignment="1" applyProtection="1">
      <alignment horizontal="right" vertical="center"/>
    </xf>
    <xf numFmtId="181" fontId="25" fillId="21" borderId="43" xfId="8" applyNumberFormat="1" applyFont="1" applyFill="1" applyBorder="1" applyAlignment="1" applyProtection="1">
      <alignment horizontal="right" vertical="center"/>
    </xf>
    <xf numFmtId="181" fontId="25" fillId="14" borderId="5" xfId="8" applyNumberFormat="1" applyFont="1" applyFill="1" applyBorder="1" applyAlignment="1" applyProtection="1">
      <alignment horizontal="right" vertical="center"/>
    </xf>
    <xf numFmtId="0" fontId="17" fillId="0" borderId="0" xfId="2" applyFont="1">
      <alignment vertical="center"/>
    </xf>
    <xf numFmtId="38" fontId="17" fillId="0" borderId="0" xfId="3" applyFont="1" applyProtection="1">
      <alignment vertical="center"/>
    </xf>
    <xf numFmtId="176" fontId="17" fillId="0" borderId="0" xfId="2" applyNumberFormat="1" applyFont="1">
      <alignment vertical="center"/>
    </xf>
    <xf numFmtId="176" fontId="17" fillId="22" borderId="68" xfId="2" applyNumberFormat="1" applyFont="1" applyFill="1" applyBorder="1">
      <alignment vertical="center"/>
    </xf>
    <xf numFmtId="176" fontId="33" fillId="12" borderId="68" xfId="2" applyNumberFormat="1" applyFont="1" applyFill="1" applyBorder="1">
      <alignment vertical="center"/>
    </xf>
    <xf numFmtId="176" fontId="19" fillId="0" borderId="0" xfId="5" applyNumberFormat="1" applyFont="1">
      <alignment vertical="center"/>
    </xf>
    <xf numFmtId="0" fontId="17" fillId="5" borderId="0" xfId="2" applyFont="1" applyFill="1">
      <alignment vertical="center"/>
    </xf>
    <xf numFmtId="0" fontId="35" fillId="0" borderId="0" xfId="2" applyFont="1" applyAlignment="1">
      <alignment horizontal="center" vertical="center"/>
    </xf>
    <xf numFmtId="176" fontId="17" fillId="5" borderId="0" xfId="2" applyNumberFormat="1" applyFont="1" applyFill="1">
      <alignment vertical="center"/>
    </xf>
    <xf numFmtId="0" fontId="14" fillId="0" borderId="0" xfId="2" applyFont="1" applyAlignment="1">
      <alignment horizontal="left" vertical="center"/>
    </xf>
    <xf numFmtId="0" fontId="24" fillId="3" borderId="34" xfId="0" applyFont="1" applyFill="1" applyBorder="1" applyAlignment="1">
      <alignment horizontal="center" vertical="center" wrapText="1"/>
    </xf>
    <xf numFmtId="0" fontId="17" fillId="0" borderId="53" xfId="2" applyFont="1" applyBorder="1" applyAlignment="1">
      <alignment horizontal="center" vertical="center" shrinkToFit="1"/>
    </xf>
    <xf numFmtId="0" fontId="17" fillId="3" borderId="53" xfId="2" applyFont="1" applyFill="1" applyBorder="1" applyAlignment="1">
      <alignment horizontal="center" vertical="center" shrinkToFit="1"/>
    </xf>
    <xf numFmtId="0" fontId="24" fillId="3" borderId="39" xfId="0" applyFont="1" applyFill="1" applyBorder="1" applyAlignment="1">
      <alignment horizontal="center" vertical="center"/>
    </xf>
    <xf numFmtId="0" fontId="17" fillId="0" borderId="57" xfId="2" applyFont="1" applyBorder="1" applyAlignment="1">
      <alignment horizontal="center" vertical="center" shrinkToFit="1"/>
    </xf>
    <xf numFmtId="0" fontId="24" fillId="3" borderId="153" xfId="0" applyFont="1" applyFill="1" applyBorder="1" applyAlignment="1">
      <alignment horizontal="center" vertical="center"/>
    </xf>
    <xf numFmtId="0" fontId="17" fillId="0" borderId="154" xfId="2" applyFont="1" applyBorder="1" applyAlignment="1">
      <alignment horizontal="center" vertical="center" shrinkToFit="1"/>
    </xf>
    <xf numFmtId="0" fontId="17" fillId="0" borderId="24" xfId="2" applyFont="1" applyBorder="1" applyAlignment="1">
      <alignment horizontal="center" vertical="center" shrinkToFit="1"/>
    </xf>
    <xf numFmtId="0" fontId="17" fillId="0" borderId="0" xfId="2" applyFont="1" applyAlignment="1">
      <alignment horizontal="left" vertical="center"/>
    </xf>
    <xf numFmtId="0" fontId="17" fillId="0" borderId="0" xfId="2" applyFont="1" applyAlignment="1">
      <alignment horizontal="center" vertical="center" shrinkToFit="1"/>
    </xf>
    <xf numFmtId="176" fontId="17" fillId="0" borderId="0" xfId="2" applyNumberFormat="1" applyFont="1" applyAlignment="1">
      <alignment horizontal="left" vertical="center"/>
    </xf>
    <xf numFmtId="38" fontId="17" fillId="3" borderId="1" xfId="4" applyFont="1" applyFill="1" applyBorder="1" applyAlignment="1" applyProtection="1">
      <alignment vertical="center" shrinkToFit="1"/>
    </xf>
    <xf numFmtId="38" fontId="17" fillId="0" borderId="24" xfId="4" applyFont="1" applyFill="1" applyBorder="1" applyAlignment="1" applyProtection="1">
      <alignment vertical="center" shrinkToFit="1"/>
    </xf>
    <xf numFmtId="176" fontId="17" fillId="0" borderId="4" xfId="2" applyNumberFormat="1" applyFont="1" applyBorder="1" applyAlignment="1">
      <alignment horizontal="center" vertical="center" shrinkToFit="1"/>
    </xf>
    <xf numFmtId="176" fontId="17" fillId="0" borderId="35" xfId="2" applyNumberFormat="1" applyFont="1" applyBorder="1" applyAlignment="1">
      <alignment horizontal="center" vertical="center" shrinkToFit="1"/>
    </xf>
    <xf numFmtId="38" fontId="28" fillId="0" borderId="36" xfId="4" applyFont="1" applyFill="1" applyBorder="1" applyAlignment="1" applyProtection="1">
      <alignment horizontal="center" vertical="center" shrinkToFit="1"/>
    </xf>
    <xf numFmtId="176" fontId="17" fillId="0" borderId="1" xfId="2" applyNumberFormat="1" applyFont="1" applyBorder="1" applyAlignment="1">
      <alignment horizontal="center" vertical="center" shrinkToFit="1"/>
    </xf>
    <xf numFmtId="176" fontId="17" fillId="0" borderId="0" xfId="3" applyNumberFormat="1" applyFont="1" applyFill="1" applyBorder="1" applyAlignment="1" applyProtection="1">
      <alignment vertical="center"/>
    </xf>
    <xf numFmtId="0" fontId="14" fillId="0" borderId="0" xfId="2" applyFont="1">
      <alignment vertical="center"/>
    </xf>
    <xf numFmtId="38" fontId="17" fillId="0" borderId="0" xfId="3" applyFont="1" applyFill="1" applyBorder="1" applyAlignment="1" applyProtection="1">
      <alignment vertical="center"/>
    </xf>
    <xf numFmtId="0" fontId="32" fillId="0" borderId="0" xfId="2" applyFont="1" applyAlignment="1">
      <alignment horizontal="center" vertical="center" wrapText="1" shrinkToFit="1"/>
    </xf>
    <xf numFmtId="176" fontId="17" fillId="0" borderId="0" xfId="2" applyNumberFormat="1" applyFont="1" applyAlignment="1">
      <alignment horizontal="center" vertical="center" shrinkToFit="1"/>
    </xf>
    <xf numFmtId="176" fontId="17" fillId="0" borderId="0" xfId="3" applyNumberFormat="1" applyFont="1" applyProtection="1">
      <alignment vertical="center"/>
    </xf>
    <xf numFmtId="176" fontId="17" fillId="0" borderId="0" xfId="2" applyNumberFormat="1" applyFont="1" applyAlignment="1">
      <alignment horizontal="right" vertical="center"/>
    </xf>
    <xf numFmtId="38" fontId="17" fillId="0" borderId="0" xfId="2" applyNumberFormat="1" applyFont="1" applyAlignment="1">
      <alignment horizontal="right" vertical="center"/>
    </xf>
    <xf numFmtId="0" fontId="17" fillId="0" borderId="0" xfId="2" applyFont="1" applyAlignment="1">
      <alignment horizontal="right" vertical="center"/>
    </xf>
    <xf numFmtId="0" fontId="37" fillId="0" borderId="0" xfId="2" applyFont="1" applyAlignment="1">
      <alignment vertical="center" wrapText="1"/>
    </xf>
    <xf numFmtId="176" fontId="17" fillId="0" borderId="0" xfId="2" applyNumberFormat="1" applyFont="1" applyAlignment="1">
      <alignment vertical="center" wrapText="1"/>
    </xf>
    <xf numFmtId="181" fontId="1" fillId="0" borderId="36" xfId="1" applyNumberFormat="1" applyFont="1" applyBorder="1" applyAlignment="1" applyProtection="1">
      <alignment horizontal="right" vertical="center"/>
      <protection locked="0"/>
    </xf>
    <xf numFmtId="0" fontId="1" fillId="0" borderId="36" xfId="0" applyFont="1" applyBorder="1" applyAlignment="1" applyProtection="1">
      <alignment horizontal="center" vertical="center"/>
      <protection locked="0"/>
    </xf>
    <xf numFmtId="179" fontId="25" fillId="13" borderId="28" xfId="8" applyNumberFormat="1" applyFont="1" applyFill="1" applyBorder="1" applyAlignment="1" applyProtection="1">
      <alignment horizontal="center" vertical="center"/>
      <protection locked="0"/>
    </xf>
    <xf numFmtId="179" fontId="25" fillId="13" borderId="43" xfId="8" applyNumberFormat="1" applyFont="1" applyFill="1" applyBorder="1" applyAlignment="1" applyProtection="1">
      <alignment horizontal="center" vertical="center"/>
      <protection locked="0"/>
    </xf>
    <xf numFmtId="0" fontId="19" fillId="0" borderId="0" xfId="7" applyFont="1">
      <alignment vertical="center"/>
    </xf>
    <xf numFmtId="0" fontId="19" fillId="0" borderId="0" xfId="9" applyFont="1">
      <alignment vertical="center"/>
    </xf>
    <xf numFmtId="0" fontId="19" fillId="0" borderId="0" xfId="9" applyFont="1" applyAlignment="1">
      <alignment horizontal="right" vertical="center"/>
    </xf>
    <xf numFmtId="0" fontId="14" fillId="0" borderId="0" xfId="9" applyFont="1" applyAlignment="1">
      <alignment horizontal="right" vertical="center"/>
    </xf>
    <xf numFmtId="176" fontId="20" fillId="6" borderId="0" xfId="9" applyNumberFormat="1" applyFont="1" applyFill="1">
      <alignment vertical="center"/>
    </xf>
    <xf numFmtId="176" fontId="20" fillId="0" borderId="0" xfId="9" applyNumberFormat="1" applyFont="1">
      <alignment vertical="center"/>
    </xf>
    <xf numFmtId="176" fontId="17" fillId="0" borderId="0" xfId="9" applyNumberFormat="1" applyFont="1">
      <alignment vertical="center"/>
    </xf>
    <xf numFmtId="176" fontId="21" fillId="0" borderId="0" xfId="9" applyNumberFormat="1" applyFont="1">
      <alignment vertical="center"/>
    </xf>
    <xf numFmtId="176" fontId="19" fillId="0" borderId="0" xfId="9" applyNumberFormat="1" applyFont="1">
      <alignment vertical="center"/>
    </xf>
    <xf numFmtId="176" fontId="19" fillId="0" borderId="0" xfId="9" applyNumberFormat="1" applyFont="1" applyAlignment="1">
      <alignment horizontal="right" vertical="center"/>
    </xf>
    <xf numFmtId="0" fontId="17" fillId="0" borderId="0" xfId="9" applyFont="1">
      <alignment vertical="center"/>
    </xf>
    <xf numFmtId="176" fontId="17" fillId="0" borderId="0" xfId="9" applyNumberFormat="1" applyFont="1" applyAlignment="1">
      <alignment horizontal="right" vertical="center"/>
    </xf>
    <xf numFmtId="38" fontId="17" fillId="0" borderId="0" xfId="10" applyFont="1" applyFill="1" applyBorder="1" applyProtection="1">
      <alignment vertical="center"/>
    </xf>
    <xf numFmtId="176" fontId="22" fillId="0" borderId="0" xfId="9" applyNumberFormat="1" applyFont="1">
      <alignment vertical="center"/>
    </xf>
    <xf numFmtId="38" fontId="22" fillId="0" borderId="0" xfId="10" applyFont="1" applyFill="1" applyBorder="1" applyProtection="1">
      <alignment vertical="center"/>
    </xf>
    <xf numFmtId="176" fontId="23" fillId="0" borderId="0" xfId="9" applyNumberFormat="1" applyFont="1">
      <alignment vertical="center"/>
    </xf>
    <xf numFmtId="0" fontId="24" fillId="8" borderId="36" xfId="9" applyFont="1" applyFill="1" applyBorder="1" applyAlignment="1">
      <alignment horizontal="center" vertical="center"/>
    </xf>
    <xf numFmtId="180" fontId="25" fillId="11" borderId="37" xfId="9" applyNumberFormat="1" applyFont="1" applyFill="1" applyBorder="1" applyAlignment="1">
      <alignment horizontal="center" vertical="center"/>
    </xf>
    <xf numFmtId="177" fontId="27" fillId="11" borderId="36" xfId="9" applyNumberFormat="1" applyFont="1" applyFill="1" applyBorder="1" applyAlignment="1">
      <alignment horizontal="center" vertical="center" shrinkToFit="1"/>
    </xf>
    <xf numFmtId="177" fontId="27" fillId="0" borderId="0" xfId="9" applyNumberFormat="1" applyFont="1">
      <alignment vertical="center"/>
    </xf>
    <xf numFmtId="177" fontId="27" fillId="0" borderId="0" xfId="10" applyNumberFormat="1" applyFont="1" applyFill="1" applyBorder="1" applyAlignment="1" applyProtection="1">
      <alignment vertical="center"/>
    </xf>
    <xf numFmtId="177" fontId="27" fillId="0" borderId="41" xfId="10" applyNumberFormat="1" applyFont="1" applyFill="1" applyBorder="1" applyAlignment="1" applyProtection="1">
      <alignment vertical="center"/>
    </xf>
    <xf numFmtId="0" fontId="24" fillId="8" borderId="28" xfId="9" applyFont="1" applyFill="1" applyBorder="1">
      <alignment vertical="center"/>
    </xf>
    <xf numFmtId="0" fontId="24" fillId="8" borderId="38" xfId="9" applyFont="1" applyFill="1" applyBorder="1">
      <alignment vertical="center"/>
    </xf>
    <xf numFmtId="0" fontId="24" fillId="8" borderId="27" xfId="9" applyFont="1" applyFill="1" applyBorder="1">
      <alignment vertical="center"/>
    </xf>
    <xf numFmtId="38" fontId="27" fillId="11" borderId="28" xfId="1" applyFont="1" applyFill="1" applyBorder="1" applyAlignment="1" applyProtection="1">
      <alignment horizontal="center" vertical="center"/>
    </xf>
    <xf numFmtId="177" fontId="44" fillId="11" borderId="38" xfId="10" applyNumberFormat="1" applyFont="1" applyFill="1" applyBorder="1" applyAlignment="1" applyProtection="1">
      <alignment horizontal="center" vertical="center"/>
    </xf>
    <xf numFmtId="0" fontId="27" fillId="11" borderId="38" xfId="10" applyNumberFormat="1" applyFont="1" applyFill="1" applyBorder="1" applyAlignment="1" applyProtection="1">
      <alignment horizontal="center" vertical="center"/>
    </xf>
    <xf numFmtId="177" fontId="27" fillId="11" borderId="38" xfId="10" applyNumberFormat="1" applyFont="1" applyFill="1" applyBorder="1" applyAlignment="1" applyProtection="1">
      <alignment horizontal="center" vertical="center"/>
    </xf>
    <xf numFmtId="38" fontId="27" fillId="11" borderId="27" xfId="1" applyFont="1" applyFill="1" applyBorder="1" applyAlignment="1" applyProtection="1">
      <alignment horizontal="center" vertical="center"/>
    </xf>
    <xf numFmtId="0" fontId="24" fillId="0" borderId="0" xfId="9" applyFont="1">
      <alignment vertical="center"/>
    </xf>
    <xf numFmtId="38" fontId="27" fillId="0" borderId="0" xfId="1" applyFont="1" applyFill="1" applyBorder="1" applyAlignment="1" applyProtection="1">
      <alignment horizontal="center" vertical="center"/>
    </xf>
    <xf numFmtId="177" fontId="44" fillId="0" borderId="0" xfId="10" applyNumberFormat="1" applyFont="1" applyFill="1" applyBorder="1" applyAlignment="1" applyProtection="1">
      <alignment horizontal="center" vertical="center"/>
    </xf>
    <xf numFmtId="0" fontId="27" fillId="0" borderId="0" xfId="10" applyNumberFormat="1" applyFont="1" applyFill="1" applyBorder="1" applyAlignment="1" applyProtection="1">
      <alignment horizontal="center" vertical="center"/>
    </xf>
    <xf numFmtId="177" fontId="27" fillId="0" borderId="0" xfId="10" applyNumberFormat="1" applyFont="1" applyFill="1" applyBorder="1" applyAlignment="1" applyProtection="1">
      <alignment horizontal="center" vertical="center"/>
    </xf>
    <xf numFmtId="0" fontId="27" fillId="0" borderId="0" xfId="1" applyNumberFormat="1" applyFont="1" applyFill="1" applyBorder="1" applyAlignment="1" applyProtection="1">
      <alignment horizontal="center" vertical="center"/>
    </xf>
    <xf numFmtId="0" fontId="43" fillId="0" borderId="0" xfId="0" applyFont="1">
      <alignment vertical="center"/>
    </xf>
    <xf numFmtId="0" fontId="32" fillId="0" borderId="0" xfId="7" applyFont="1">
      <alignment vertical="center"/>
    </xf>
    <xf numFmtId="0" fontId="19" fillId="0" borderId="90" xfId="7" applyFont="1" applyBorder="1">
      <alignment vertical="center"/>
    </xf>
    <xf numFmtId="0" fontId="17" fillId="0" borderId="122" xfId="9" applyFont="1" applyBorder="1" applyAlignment="1">
      <alignment horizontal="left" vertical="center" wrapText="1" shrinkToFit="1"/>
    </xf>
    <xf numFmtId="0" fontId="17" fillId="0" borderId="122" xfId="9" applyFont="1" applyBorder="1" applyAlignment="1">
      <alignment horizontal="center" vertical="center" wrapText="1" shrinkToFit="1"/>
    </xf>
    <xf numFmtId="0" fontId="17" fillId="0" borderId="93" xfId="9" applyFont="1" applyBorder="1" applyAlignment="1">
      <alignment horizontal="center" vertical="center" wrapText="1" shrinkToFit="1"/>
    </xf>
    <xf numFmtId="176" fontId="22" fillId="3" borderId="99" xfId="8" applyNumberFormat="1" applyFont="1" applyFill="1" applyBorder="1" applyAlignment="1" applyProtection="1">
      <alignment horizontal="center" vertical="center"/>
    </xf>
    <xf numFmtId="0" fontId="30" fillId="0" borderId="0" xfId="7" applyFont="1">
      <alignment vertical="center"/>
    </xf>
    <xf numFmtId="0" fontId="19" fillId="0" borderId="82" xfId="7" applyFont="1" applyBorder="1">
      <alignment vertical="center"/>
    </xf>
    <xf numFmtId="0" fontId="17" fillId="0" borderId="117" xfId="9" applyFont="1" applyBorder="1" applyAlignment="1">
      <alignment horizontal="left" vertical="center" wrapText="1" shrinkToFit="1"/>
    </xf>
    <xf numFmtId="0" fontId="17" fillId="0" borderId="117" xfId="9" applyFont="1" applyBorder="1" applyAlignment="1">
      <alignment horizontal="center" vertical="center" wrapText="1" shrinkToFit="1"/>
    </xf>
    <xf numFmtId="0" fontId="17" fillId="0" borderId="85" xfId="9" applyFont="1" applyBorder="1" applyAlignment="1">
      <alignment horizontal="center" vertical="center" wrapText="1" shrinkToFit="1"/>
    </xf>
    <xf numFmtId="176" fontId="22" fillId="3" borderId="77" xfId="8" applyNumberFormat="1" applyFont="1" applyFill="1" applyBorder="1" applyAlignment="1" applyProtection="1">
      <alignment horizontal="center" vertical="center"/>
    </xf>
    <xf numFmtId="0" fontId="17" fillId="0" borderId="0" xfId="9" applyFont="1" applyAlignment="1">
      <alignment horizontal="center" vertical="top" shrinkToFit="1"/>
    </xf>
    <xf numFmtId="0" fontId="19" fillId="0" borderId="86" xfId="7" applyFont="1" applyBorder="1">
      <alignment vertical="center"/>
    </xf>
    <xf numFmtId="0" fontId="17" fillId="0" borderId="118" xfId="9" applyFont="1" applyBorder="1" applyAlignment="1">
      <alignment horizontal="left" vertical="center" wrapText="1" shrinkToFit="1"/>
    </xf>
    <xf numFmtId="0" fontId="17" fillId="0" borderId="118" xfId="9" applyFont="1" applyBorder="1" applyAlignment="1">
      <alignment horizontal="center" vertical="center" wrapText="1" shrinkToFit="1"/>
    </xf>
    <xf numFmtId="0" fontId="17" fillId="0" borderId="89" xfId="9" applyFont="1" applyBorder="1" applyAlignment="1">
      <alignment horizontal="center" vertical="center" wrapText="1" shrinkToFit="1"/>
    </xf>
    <xf numFmtId="176" fontId="22" fillId="3" borderId="119" xfId="8" applyNumberFormat="1" applyFont="1" applyFill="1" applyBorder="1" applyAlignment="1" applyProtection="1">
      <alignment horizontal="center" vertical="center"/>
    </xf>
    <xf numFmtId="0" fontId="17" fillId="0" borderId="112" xfId="9" applyFont="1" applyBorder="1" applyAlignment="1">
      <alignment horizontal="left" vertical="center" wrapText="1" shrinkToFit="1"/>
    </xf>
    <xf numFmtId="176" fontId="17" fillId="0" borderId="113" xfId="9" applyNumberFormat="1" applyFont="1" applyBorder="1" applyAlignment="1">
      <alignment vertical="center" shrinkToFit="1"/>
    </xf>
    <xf numFmtId="176" fontId="17" fillId="0" borderId="114" xfId="9" applyNumberFormat="1" applyFont="1" applyBorder="1" applyAlignment="1">
      <alignment vertical="center" shrinkToFit="1"/>
    </xf>
    <xf numFmtId="176" fontId="17" fillId="3" borderId="115" xfId="8" applyNumberFormat="1" applyFont="1" applyFill="1" applyBorder="1" applyAlignment="1" applyProtection="1">
      <alignment horizontal="center" vertical="center"/>
    </xf>
    <xf numFmtId="0" fontId="17" fillId="0" borderId="82" xfId="9" applyFont="1" applyBorder="1" applyAlignment="1">
      <alignment horizontal="left" vertical="center" wrapText="1" shrinkToFit="1"/>
    </xf>
    <xf numFmtId="0" fontId="17" fillId="0" borderId="117" xfId="9" applyFont="1" applyBorder="1" applyAlignment="1">
      <alignment vertical="center" wrapText="1" shrinkToFit="1"/>
    </xf>
    <xf numFmtId="0" fontId="17" fillId="0" borderId="85" xfId="9" applyFont="1" applyBorder="1" applyAlignment="1">
      <alignment vertical="center" wrapText="1" shrinkToFit="1"/>
    </xf>
    <xf numFmtId="0" fontId="17" fillId="0" borderId="86" xfId="9" applyFont="1" applyBorder="1" applyAlignment="1">
      <alignment horizontal="left" vertical="center" wrapText="1" shrinkToFit="1"/>
    </xf>
    <xf numFmtId="0" fontId="17" fillId="0" borderId="118" xfId="9" applyFont="1" applyBorder="1" applyAlignment="1">
      <alignment vertical="center" wrapText="1" shrinkToFit="1"/>
    </xf>
    <xf numFmtId="0" fontId="17" fillId="0" borderId="89" xfId="9" applyFont="1" applyBorder="1" applyAlignment="1">
      <alignment vertical="center" wrapText="1" shrinkToFit="1"/>
    </xf>
    <xf numFmtId="0" fontId="17" fillId="0" borderId="0" xfId="9" applyFont="1" applyAlignment="1">
      <alignment horizontal="center" shrinkToFit="1"/>
    </xf>
    <xf numFmtId="0" fontId="17" fillId="0" borderId="113" xfId="9" applyFont="1" applyBorder="1" applyAlignment="1">
      <alignment vertical="center" wrapText="1" shrinkToFit="1"/>
    </xf>
    <xf numFmtId="0" fontId="17" fillId="0" borderId="114" xfId="9" applyFont="1" applyBorder="1" applyAlignment="1">
      <alignment vertical="center" wrapText="1" shrinkToFit="1"/>
    </xf>
    <xf numFmtId="176" fontId="17" fillId="3" borderId="120" xfId="8" applyNumberFormat="1" applyFont="1" applyFill="1" applyBorder="1" applyAlignment="1" applyProtection="1">
      <alignment horizontal="center" vertical="center"/>
    </xf>
    <xf numFmtId="0" fontId="17" fillId="0" borderId="0" xfId="9" applyFont="1" applyAlignment="1">
      <alignment horizontal="center" vertical="center" shrinkToFit="1"/>
    </xf>
    <xf numFmtId="176" fontId="17" fillId="3" borderId="76" xfId="8" applyNumberFormat="1" applyFont="1" applyFill="1" applyBorder="1" applyAlignment="1" applyProtection="1">
      <alignment horizontal="center" vertical="center"/>
    </xf>
    <xf numFmtId="176" fontId="17" fillId="3" borderId="121" xfId="8" applyNumberFormat="1" applyFont="1" applyFill="1" applyBorder="1" applyAlignment="1" applyProtection="1">
      <alignment horizontal="center" vertical="center"/>
    </xf>
    <xf numFmtId="176" fontId="17" fillId="0" borderId="117" xfId="9" applyNumberFormat="1" applyFont="1" applyBorder="1" applyAlignment="1">
      <alignment vertical="center" shrinkToFit="1"/>
    </xf>
    <xf numFmtId="176" fontId="17" fillId="0" borderId="85" xfId="9" applyNumberFormat="1" applyFont="1" applyBorder="1" applyAlignment="1">
      <alignment vertical="center" shrinkToFit="1"/>
    </xf>
    <xf numFmtId="176" fontId="17" fillId="0" borderId="118" xfId="9" applyNumberFormat="1" applyFont="1" applyBorder="1" applyAlignment="1">
      <alignment vertical="center" shrinkToFit="1"/>
    </xf>
    <xf numFmtId="176" fontId="17" fillId="0" borderId="89" xfId="9" applyNumberFormat="1" applyFont="1" applyBorder="1" applyAlignment="1">
      <alignment vertical="center" shrinkToFit="1"/>
    </xf>
    <xf numFmtId="176" fontId="17" fillId="0" borderId="113" xfId="9" applyNumberFormat="1" applyFont="1" applyBorder="1">
      <alignment vertical="center"/>
    </xf>
    <xf numFmtId="176" fontId="17" fillId="0" borderId="114" xfId="9" applyNumberFormat="1" applyFont="1" applyBorder="1">
      <alignment vertical="center"/>
    </xf>
    <xf numFmtId="176" fontId="17" fillId="0" borderId="0" xfId="9" applyNumberFormat="1" applyFont="1" applyAlignment="1">
      <alignment horizontal="left" vertical="center" indent="2"/>
    </xf>
    <xf numFmtId="176" fontId="17" fillId="0" borderId="117" xfId="9" applyNumberFormat="1" applyFont="1" applyBorder="1">
      <alignment vertical="center"/>
    </xf>
    <xf numFmtId="176" fontId="17" fillId="0" borderId="85" xfId="9" applyNumberFormat="1" applyFont="1" applyBorder="1">
      <alignment vertical="center"/>
    </xf>
    <xf numFmtId="176" fontId="17" fillId="0" borderId="118" xfId="9" applyNumberFormat="1" applyFont="1" applyBorder="1">
      <alignment vertical="center"/>
    </xf>
    <xf numFmtId="176" fontId="17" fillId="0" borderId="89" xfId="9" applyNumberFormat="1" applyFont="1" applyBorder="1">
      <alignment vertical="center"/>
    </xf>
    <xf numFmtId="0" fontId="0" fillId="0" borderId="113" xfId="0" applyBorder="1">
      <alignment vertical="center"/>
    </xf>
    <xf numFmtId="0" fontId="19" fillId="0" borderId="113" xfId="7" applyFont="1" applyBorder="1">
      <alignment vertical="center"/>
    </xf>
    <xf numFmtId="176" fontId="17" fillId="0" borderId="0" xfId="9" applyNumberFormat="1" applyFont="1" applyAlignment="1">
      <alignment horizontal="left" vertical="center" indent="1" shrinkToFit="1"/>
    </xf>
    <xf numFmtId="0" fontId="0" fillId="0" borderId="117" xfId="0" applyBorder="1">
      <alignment vertical="center"/>
    </xf>
    <xf numFmtId="0" fontId="19" fillId="0" borderId="117" xfId="7" applyFont="1" applyBorder="1">
      <alignment vertical="center"/>
    </xf>
    <xf numFmtId="0" fontId="19" fillId="0" borderId="123" xfId="7" applyFont="1" applyBorder="1">
      <alignment vertical="center"/>
    </xf>
    <xf numFmtId="176" fontId="24" fillId="9" borderId="67" xfId="9" applyNumberFormat="1" applyFont="1" applyFill="1" applyBorder="1" applyAlignment="1">
      <alignment horizontal="center" vertical="center" shrinkToFit="1"/>
    </xf>
    <xf numFmtId="0" fontId="17" fillId="0" borderId="0" xfId="9" applyFont="1" applyAlignment="1">
      <alignment horizontal="center" vertical="center" textRotation="255" shrinkToFit="1"/>
    </xf>
    <xf numFmtId="0" fontId="17" fillId="0" borderId="0" xfId="9" applyFont="1" applyAlignment="1">
      <alignment horizontal="center" vertical="center" wrapText="1" shrinkToFit="1"/>
    </xf>
    <xf numFmtId="181" fontId="25" fillId="0" borderId="0" xfId="1" applyNumberFormat="1" applyFont="1" applyFill="1" applyBorder="1" applyAlignment="1" applyProtection="1">
      <alignment vertical="center"/>
    </xf>
    <xf numFmtId="181" fontId="25" fillId="0" borderId="61" xfId="1" applyNumberFormat="1" applyFont="1" applyFill="1" applyBorder="1" applyAlignment="1" applyProtection="1">
      <alignment vertical="center"/>
    </xf>
    <xf numFmtId="38" fontId="25" fillId="0" borderId="61" xfId="8" applyFont="1" applyFill="1" applyBorder="1" applyAlignment="1" applyProtection="1">
      <alignment horizontal="center" vertical="center"/>
    </xf>
    <xf numFmtId="38" fontId="25" fillId="0" borderId="0" xfId="8" applyFont="1" applyFill="1" applyBorder="1" applyAlignment="1" applyProtection="1">
      <alignment horizontal="center" vertical="center"/>
    </xf>
    <xf numFmtId="176" fontId="24" fillId="9" borderId="10" xfId="9" applyNumberFormat="1" applyFont="1" applyFill="1" applyBorder="1" applyAlignment="1">
      <alignment horizontal="center" vertical="center" shrinkToFit="1"/>
    </xf>
    <xf numFmtId="0" fontId="1" fillId="0" borderId="0" xfId="0" applyFont="1">
      <alignment vertical="center"/>
    </xf>
    <xf numFmtId="0" fontId="24" fillId="8" borderId="106" xfId="9" applyFont="1" applyFill="1" applyBorder="1" applyAlignment="1">
      <alignment horizontal="center" vertical="center" wrapText="1"/>
    </xf>
    <xf numFmtId="176" fontId="24" fillId="8" borderId="106" xfId="9" applyNumberFormat="1" applyFont="1" applyFill="1" applyBorder="1" applyAlignment="1">
      <alignment horizontal="center" vertical="center" wrapText="1"/>
    </xf>
    <xf numFmtId="176" fontId="17" fillId="5" borderId="36" xfId="9" applyNumberFormat="1" applyFont="1" applyFill="1" applyBorder="1" applyAlignment="1">
      <alignment horizontal="center" vertical="center" shrinkToFit="1"/>
    </xf>
    <xf numFmtId="181" fontId="1" fillId="0" borderId="36" xfId="1" applyNumberFormat="1" applyFont="1" applyBorder="1" applyAlignment="1" applyProtection="1">
      <alignment horizontal="right" vertical="center"/>
    </xf>
    <xf numFmtId="0" fontId="1" fillId="0" borderId="36" xfId="0" applyFont="1" applyBorder="1" applyAlignment="1">
      <alignment horizontal="center" vertical="center"/>
    </xf>
    <xf numFmtId="181" fontId="25" fillId="21" borderId="36" xfId="1" applyNumberFormat="1" applyFont="1" applyFill="1" applyBorder="1" applyAlignment="1" applyProtection="1">
      <alignment horizontal="right" vertical="center"/>
    </xf>
    <xf numFmtId="181" fontId="25" fillId="14" borderId="36" xfId="1" applyNumberFormat="1" applyFont="1" applyFill="1" applyBorder="1" applyAlignment="1" applyProtection="1">
      <alignment horizontal="right" vertical="center"/>
    </xf>
    <xf numFmtId="0" fontId="24" fillId="8" borderId="0" xfId="9" applyFont="1" applyFill="1" applyAlignment="1">
      <alignment horizontal="center" vertical="center" wrapText="1"/>
    </xf>
    <xf numFmtId="176" fontId="24" fillId="8" borderId="51" xfId="9" applyNumberFormat="1" applyFont="1" applyFill="1" applyBorder="1" applyAlignment="1">
      <alignment horizontal="center" vertical="center" wrapText="1"/>
    </xf>
    <xf numFmtId="176" fontId="31" fillId="8" borderId="51" xfId="9" applyNumberFormat="1" applyFont="1" applyFill="1" applyBorder="1" applyAlignment="1">
      <alignment horizontal="center" vertical="center" wrapText="1"/>
    </xf>
    <xf numFmtId="176" fontId="24" fillId="8" borderId="66" xfId="9" applyNumberFormat="1" applyFont="1" applyFill="1" applyBorder="1" applyAlignment="1">
      <alignment horizontal="center" vertical="center" wrapText="1"/>
    </xf>
    <xf numFmtId="176" fontId="15" fillId="8" borderId="66" xfId="9" applyNumberFormat="1" applyFont="1" applyFill="1" applyBorder="1" applyAlignment="1">
      <alignment horizontal="center" vertical="center" wrapText="1"/>
    </xf>
    <xf numFmtId="176" fontId="24" fillId="8" borderId="35" xfId="9" applyNumberFormat="1" applyFont="1" applyFill="1" applyBorder="1" applyAlignment="1">
      <alignment horizontal="center" vertical="center" wrapText="1"/>
    </xf>
    <xf numFmtId="0" fontId="24" fillId="8" borderId="45" xfId="9" applyFont="1" applyFill="1" applyBorder="1" applyAlignment="1">
      <alignment horizontal="center" vertical="center" wrapText="1"/>
    </xf>
    <xf numFmtId="0" fontId="24" fillId="8" borderId="66" xfId="9" applyFont="1" applyFill="1" applyBorder="1" applyAlignment="1">
      <alignment horizontal="center" vertical="center" wrapText="1"/>
    </xf>
    <xf numFmtId="0" fontId="24" fillId="8" borderId="51" xfId="9" applyFont="1" applyFill="1" applyBorder="1" applyAlignment="1">
      <alignment horizontal="center" vertical="center" wrapText="1"/>
    </xf>
    <xf numFmtId="0" fontId="24" fillId="8" borderId="81" xfId="9" applyFont="1" applyFill="1" applyBorder="1" applyAlignment="1">
      <alignment horizontal="center" vertical="center" wrapText="1"/>
    </xf>
    <xf numFmtId="0" fontId="24" fillId="8" borderId="35" xfId="9" applyFont="1" applyFill="1" applyBorder="1" applyAlignment="1">
      <alignment horizontal="center" vertical="center" wrapText="1"/>
    </xf>
    <xf numFmtId="0" fontId="19" fillId="0" borderId="0" xfId="7" applyFont="1" applyAlignment="1">
      <alignment vertical="center" wrapText="1"/>
    </xf>
    <xf numFmtId="176" fontId="17" fillId="0" borderId="28" xfId="9" applyNumberFormat="1" applyFont="1" applyBorder="1" applyAlignment="1">
      <alignment horizontal="center" vertical="center" shrinkToFit="1"/>
    </xf>
    <xf numFmtId="176" fontId="17" fillId="5" borderId="5" xfId="9" applyNumberFormat="1" applyFont="1" applyFill="1" applyBorder="1" applyAlignment="1">
      <alignment horizontal="center" vertical="center" shrinkToFit="1"/>
    </xf>
    <xf numFmtId="176" fontId="17" fillId="0" borderId="28" xfId="9" applyNumberFormat="1" applyFont="1" applyBorder="1" applyAlignment="1">
      <alignment horizontal="center" vertical="center"/>
    </xf>
    <xf numFmtId="178" fontId="25" fillId="0" borderId="28" xfId="9" applyNumberFormat="1" applyFont="1" applyBorder="1" applyAlignment="1">
      <alignment horizontal="center" vertical="center" shrinkToFit="1"/>
    </xf>
    <xf numFmtId="177" fontId="25" fillId="0" borderId="28" xfId="9" applyNumberFormat="1" applyFont="1" applyBorder="1" applyAlignment="1">
      <alignment horizontal="center" vertical="center" shrinkToFit="1"/>
    </xf>
    <xf numFmtId="181" fontId="25" fillId="0" borderId="57" xfId="1" applyNumberFormat="1" applyFont="1" applyFill="1" applyBorder="1" applyAlignment="1" applyProtection="1">
      <alignment horizontal="right" vertical="center"/>
    </xf>
    <xf numFmtId="176" fontId="25" fillId="0" borderId="36" xfId="4" applyNumberFormat="1" applyFont="1" applyFill="1" applyBorder="1" applyAlignment="1" applyProtection="1">
      <alignment horizontal="center" vertical="center"/>
    </xf>
    <xf numFmtId="176" fontId="26" fillId="0" borderId="36" xfId="9" applyNumberFormat="1" applyFont="1" applyBorder="1" applyAlignment="1">
      <alignment horizontal="center" vertical="center" shrinkToFit="1"/>
    </xf>
    <xf numFmtId="176" fontId="26" fillId="5" borderId="36" xfId="9" applyNumberFormat="1" applyFont="1" applyFill="1" applyBorder="1" applyAlignment="1">
      <alignment horizontal="center" vertical="center" shrinkToFit="1"/>
    </xf>
    <xf numFmtId="176" fontId="26" fillId="0" borderId="28" xfId="9" applyNumberFormat="1" applyFont="1" applyBorder="1" applyAlignment="1">
      <alignment horizontal="center" vertical="center"/>
    </xf>
    <xf numFmtId="176" fontId="26" fillId="0" borderId="28" xfId="9" applyNumberFormat="1" applyFont="1" applyBorder="1" applyAlignment="1">
      <alignment horizontal="center" vertical="center" shrinkToFit="1"/>
    </xf>
    <xf numFmtId="178" fontId="25" fillId="2" borderId="36" xfId="9" applyNumberFormat="1" applyFont="1" applyFill="1" applyBorder="1" applyAlignment="1">
      <alignment horizontal="center" vertical="center" shrinkToFit="1"/>
    </xf>
    <xf numFmtId="177" fontId="25" fillId="2" borderId="36" xfId="9" applyNumberFormat="1" applyFont="1" applyFill="1" applyBorder="1" applyAlignment="1">
      <alignment horizontal="center" vertical="center" shrinkToFit="1"/>
    </xf>
    <xf numFmtId="179" fontId="25" fillId="2" borderId="36" xfId="8" applyNumberFormat="1" applyFont="1" applyFill="1" applyBorder="1" applyAlignment="1" applyProtection="1">
      <alignment horizontal="center" vertical="center"/>
    </xf>
    <xf numFmtId="38" fontId="28" fillId="0" borderId="4" xfId="1" applyFont="1" applyFill="1" applyBorder="1" applyAlignment="1" applyProtection="1">
      <alignment horizontal="center" vertical="center"/>
    </xf>
    <xf numFmtId="176" fontId="28" fillId="0" borderId="71" xfId="4" applyNumberFormat="1" applyFont="1" applyBorder="1" applyAlignment="1" applyProtection="1">
      <alignment horizontal="center" vertical="center"/>
    </xf>
    <xf numFmtId="176" fontId="28" fillId="0" borderId="36" xfId="4" applyNumberFormat="1" applyFont="1" applyBorder="1" applyAlignment="1" applyProtection="1">
      <alignment horizontal="center" vertical="center"/>
    </xf>
    <xf numFmtId="176" fontId="17" fillId="5" borderId="28" xfId="9" applyNumberFormat="1" applyFont="1" applyFill="1" applyBorder="1" applyAlignment="1">
      <alignment horizontal="center" vertical="center" shrinkToFit="1"/>
    </xf>
    <xf numFmtId="176" fontId="17" fillId="2" borderId="36" xfId="9" applyNumberFormat="1" applyFont="1" applyFill="1" applyBorder="1" applyAlignment="1">
      <alignment horizontal="center" vertical="center" shrinkToFit="1"/>
    </xf>
    <xf numFmtId="176" fontId="17" fillId="2" borderId="36" xfId="9" applyNumberFormat="1" applyFont="1" applyFill="1" applyBorder="1" applyAlignment="1">
      <alignment horizontal="center" vertical="center"/>
    </xf>
    <xf numFmtId="38" fontId="28" fillId="0" borderId="57" xfId="1" applyFont="1" applyFill="1" applyBorder="1" applyAlignment="1" applyProtection="1">
      <alignment horizontal="center" vertical="center"/>
    </xf>
    <xf numFmtId="176" fontId="17" fillId="5" borderId="43" xfId="9" applyNumberFormat="1" applyFont="1" applyFill="1" applyBorder="1" applyAlignment="1">
      <alignment horizontal="center" vertical="center" shrinkToFit="1"/>
    </xf>
    <xf numFmtId="176" fontId="17" fillId="0" borderId="43" xfId="9" applyNumberFormat="1" applyFont="1" applyBorder="1" applyAlignment="1">
      <alignment horizontal="center" vertical="center" shrinkToFit="1"/>
    </xf>
    <xf numFmtId="176" fontId="17" fillId="0" borderId="43" xfId="9" applyNumberFormat="1" applyFont="1" applyBorder="1" applyAlignment="1">
      <alignment horizontal="center" vertical="center"/>
    </xf>
    <xf numFmtId="178" fontId="25" fillId="0" borderId="43" xfId="9" applyNumberFormat="1" applyFont="1" applyBorder="1" applyAlignment="1">
      <alignment horizontal="center" vertical="center" shrinkToFit="1"/>
    </xf>
    <xf numFmtId="177" fontId="25" fillId="0" borderId="43" xfId="9" applyNumberFormat="1" applyFont="1" applyBorder="1" applyAlignment="1">
      <alignment horizontal="center" vertical="center" shrinkToFit="1"/>
    </xf>
    <xf numFmtId="181" fontId="25" fillId="0" borderId="4" xfId="1" applyNumberFormat="1" applyFont="1" applyFill="1" applyBorder="1" applyAlignment="1" applyProtection="1">
      <alignment horizontal="right" vertical="center"/>
    </xf>
    <xf numFmtId="176" fontId="25" fillId="0" borderId="42" xfId="4" applyNumberFormat="1" applyFont="1" applyFill="1" applyBorder="1" applyAlignment="1" applyProtection="1">
      <alignment horizontal="center" vertical="center"/>
    </xf>
    <xf numFmtId="176" fontId="26" fillId="0" borderId="43" xfId="9" applyNumberFormat="1" applyFont="1" applyBorder="1" applyAlignment="1">
      <alignment horizontal="center" vertical="center" shrinkToFit="1"/>
    </xf>
    <xf numFmtId="176" fontId="17" fillId="0" borderId="36" xfId="9" applyNumberFormat="1" applyFont="1" applyBorder="1" applyAlignment="1">
      <alignment horizontal="center" vertical="center" shrinkToFit="1"/>
    </xf>
    <xf numFmtId="176" fontId="25" fillId="0" borderId="5" xfId="4" applyNumberFormat="1" applyFont="1" applyFill="1" applyBorder="1" applyAlignment="1" applyProtection="1">
      <alignment horizontal="center" vertical="center"/>
    </xf>
    <xf numFmtId="176" fontId="25" fillId="0" borderId="36" xfId="4" applyNumberFormat="1" applyFont="1" applyBorder="1" applyAlignment="1" applyProtection="1">
      <alignment horizontal="center" vertical="center"/>
    </xf>
    <xf numFmtId="176" fontId="26" fillId="0" borderId="43" xfId="9" applyNumberFormat="1" applyFont="1" applyBorder="1" applyAlignment="1">
      <alignment horizontal="center" vertical="center"/>
    </xf>
    <xf numFmtId="178" fontId="28" fillId="0" borderId="36" xfId="9" applyNumberFormat="1" applyFont="1" applyBorder="1" applyAlignment="1">
      <alignment horizontal="center" vertical="center" shrinkToFit="1"/>
    </xf>
    <xf numFmtId="177" fontId="28" fillId="0" borderId="36" xfId="9" applyNumberFormat="1" applyFont="1" applyBorder="1" applyAlignment="1">
      <alignment horizontal="center" vertical="center" shrinkToFit="1"/>
    </xf>
    <xf numFmtId="179" fontId="28" fillId="13" borderId="36" xfId="8" applyNumberFormat="1" applyFont="1" applyFill="1" applyBorder="1" applyAlignment="1" applyProtection="1">
      <alignment horizontal="center" vertical="center"/>
    </xf>
    <xf numFmtId="0" fontId="3" fillId="0" borderId="0" xfId="2" applyFont="1">
      <alignment vertical="center"/>
    </xf>
    <xf numFmtId="0" fontId="3" fillId="0" borderId="0" xfId="2" applyFont="1" applyAlignment="1">
      <alignment horizontal="center" vertical="center"/>
    </xf>
    <xf numFmtId="0" fontId="3" fillId="0" borderId="0" xfId="2" applyFont="1" applyAlignment="1">
      <alignment horizontal="right" vertical="center"/>
    </xf>
    <xf numFmtId="0" fontId="7" fillId="0" borderId="0" xfId="2" applyFont="1" applyAlignment="1">
      <alignment horizontal="center"/>
    </xf>
    <xf numFmtId="0" fontId="3" fillId="0" borderId="0" xfId="2" applyFont="1" applyAlignment="1">
      <alignment horizontal="left" vertical="center" wrapText="1"/>
    </xf>
    <xf numFmtId="0" fontId="3" fillId="0" borderId="0" xfId="2" applyFont="1" applyAlignment="1">
      <alignment vertical="center" wrapText="1"/>
    </xf>
    <xf numFmtId="0" fontId="3" fillId="4" borderId="65" xfId="2" applyFont="1" applyFill="1" applyBorder="1" applyAlignment="1">
      <alignment horizontal="center" vertical="center"/>
    </xf>
    <xf numFmtId="0" fontId="3" fillId="4" borderId="50" xfId="2" applyFont="1" applyFill="1" applyBorder="1" applyAlignment="1">
      <alignment horizontal="center" vertical="center"/>
    </xf>
    <xf numFmtId="0" fontId="3" fillId="4" borderId="50" xfId="2" applyFont="1" applyFill="1" applyBorder="1" applyAlignment="1">
      <alignment horizontal="center" vertical="center" wrapText="1" shrinkToFit="1"/>
    </xf>
    <xf numFmtId="0" fontId="3" fillId="7" borderId="21" xfId="2" applyFont="1" applyFill="1" applyBorder="1" applyAlignment="1">
      <alignment horizontal="center" vertical="center"/>
    </xf>
    <xf numFmtId="0" fontId="3" fillId="4" borderId="23" xfId="2" applyFont="1" applyFill="1" applyBorder="1" applyAlignment="1">
      <alignment horizontal="center" vertical="center"/>
    </xf>
    <xf numFmtId="0" fontId="3" fillId="0" borderId="4" xfId="2" applyFont="1" applyBorder="1">
      <alignment vertical="center"/>
    </xf>
    <xf numFmtId="177" fontId="18" fillId="0" borderId="63" xfId="2" applyNumberFormat="1" applyFont="1" applyBorder="1" applyAlignment="1">
      <alignment horizontal="center" vertical="center" shrinkToFit="1"/>
    </xf>
    <xf numFmtId="177" fontId="3" fillId="0" borderId="28" xfId="2" applyNumberFormat="1" applyFont="1" applyBorder="1" applyAlignment="1">
      <alignment horizontal="center" vertical="center" shrinkToFit="1"/>
    </xf>
    <xf numFmtId="38" fontId="3" fillId="0" borderId="28" xfId="6" applyFont="1" applyFill="1" applyBorder="1" applyAlignment="1" applyProtection="1">
      <alignment horizontal="center" vertical="center" shrinkToFit="1"/>
    </xf>
    <xf numFmtId="0" fontId="3" fillId="0" borderId="57" xfId="2" applyFont="1" applyBorder="1">
      <alignment vertical="center"/>
    </xf>
    <xf numFmtId="177" fontId="18" fillId="0" borderId="28" xfId="2" applyNumberFormat="1" applyFont="1" applyBorder="1" applyAlignment="1">
      <alignment horizontal="center" vertical="center" shrinkToFit="1"/>
    </xf>
    <xf numFmtId="0" fontId="3" fillId="0" borderId="35" xfId="2" applyFont="1" applyBorder="1">
      <alignment vertical="center"/>
    </xf>
    <xf numFmtId="0" fontId="3" fillId="0" borderId="155" xfId="2" applyFont="1" applyBorder="1">
      <alignment vertical="center"/>
    </xf>
    <xf numFmtId="38" fontId="3" fillId="0" borderId="0" xfId="3" applyFont="1" applyFill="1" applyBorder="1" applyAlignment="1" applyProtection="1">
      <alignment horizontal="center" vertical="center" shrinkToFit="1"/>
    </xf>
    <xf numFmtId="0" fontId="7" fillId="0" borderId="0" xfId="2" applyFont="1">
      <alignment vertical="center"/>
    </xf>
    <xf numFmtId="49" fontId="3" fillId="0" borderId="0" xfId="2" applyNumberFormat="1" applyFont="1" applyAlignment="1">
      <alignment vertical="center" shrinkToFit="1"/>
    </xf>
    <xf numFmtId="177" fontId="3" fillId="0" borderId="0" xfId="2" applyNumberFormat="1" applyFont="1" applyAlignment="1">
      <alignment vertical="center" shrinkToFit="1"/>
    </xf>
    <xf numFmtId="0" fontId="60" fillId="0" borderId="0" xfId="0" applyFont="1">
      <alignment vertical="center"/>
    </xf>
    <xf numFmtId="0" fontId="59" fillId="0" borderId="0" xfId="0" applyFont="1">
      <alignment vertical="center"/>
    </xf>
    <xf numFmtId="0" fontId="59" fillId="2" borderId="0" xfId="0" applyFont="1" applyFill="1">
      <alignment vertical="center"/>
    </xf>
    <xf numFmtId="0" fontId="59" fillId="0" borderId="0" xfId="0" applyFont="1" applyAlignment="1">
      <alignment horizontal="center" vertical="center"/>
    </xf>
    <xf numFmtId="0" fontId="59" fillId="0" borderId="0" xfId="0" applyFont="1" applyAlignment="1">
      <alignment vertical="center" wrapText="1"/>
    </xf>
    <xf numFmtId="0" fontId="52" fillId="0" borderId="0" xfId="16" applyFont="1" applyAlignment="1">
      <alignment horizontal="left" vertical="center"/>
    </xf>
    <xf numFmtId="0" fontId="52" fillId="2" borderId="0" xfId="16" applyFont="1" applyFill="1" applyAlignment="1">
      <alignment horizontal="left" vertical="center"/>
    </xf>
    <xf numFmtId="0" fontId="19" fillId="2" borderId="0" xfId="16" applyFont="1" applyFill="1">
      <alignment vertical="center"/>
    </xf>
    <xf numFmtId="0" fontId="19" fillId="2" borderId="0" xfId="16" applyFont="1" applyFill="1" applyAlignment="1">
      <alignment horizontal="center" vertical="center"/>
    </xf>
    <xf numFmtId="0" fontId="9" fillId="2" borderId="0" xfId="16" applyFont="1" applyFill="1" applyAlignment="1">
      <alignment horizontal="center" vertical="center"/>
    </xf>
    <xf numFmtId="0" fontId="53" fillId="0" borderId="0" xfId="16" applyFont="1">
      <alignment vertical="center"/>
    </xf>
    <xf numFmtId="0" fontId="7" fillId="0" borderId="0" xfId="16" applyFont="1" applyAlignment="1">
      <alignment horizontal="center" vertical="center"/>
    </xf>
    <xf numFmtId="0" fontId="7" fillId="2" borderId="0" xfId="16" applyFont="1" applyFill="1" applyAlignment="1">
      <alignment horizontal="center" vertical="center"/>
    </xf>
    <xf numFmtId="0" fontId="3" fillId="0" borderId="0" xfId="16" applyFont="1" applyAlignment="1">
      <alignment horizontal="center" vertical="center"/>
    </xf>
    <xf numFmtId="0" fontId="3" fillId="0" borderId="0" xfId="16" applyFont="1" applyAlignment="1">
      <alignment horizontal="right" vertical="center"/>
    </xf>
    <xf numFmtId="177" fontId="3" fillId="0" borderId="0" xfId="16" applyNumberFormat="1" applyFont="1" applyAlignment="1">
      <alignment vertical="center" shrinkToFit="1"/>
    </xf>
    <xf numFmtId="177" fontId="3" fillId="0" borderId="0" xfId="16" applyNumberFormat="1" applyFont="1" applyAlignment="1">
      <alignment horizontal="center" vertical="center" shrinkToFit="1"/>
    </xf>
    <xf numFmtId="0" fontId="3" fillId="0" borderId="0" xfId="16" applyFont="1" applyAlignment="1">
      <alignment horizontal="center" vertical="center" shrinkToFit="1"/>
    </xf>
    <xf numFmtId="0" fontId="3" fillId="0" borderId="0" xfId="16" applyFont="1" applyAlignment="1">
      <alignment horizontal="right" vertical="center" shrinkToFit="1"/>
    </xf>
    <xf numFmtId="0" fontId="3" fillId="2" borderId="0" xfId="16" applyFont="1" applyFill="1" applyAlignment="1">
      <alignment horizontal="right" vertical="center" shrinkToFit="1"/>
    </xf>
    <xf numFmtId="177" fontId="18" fillId="3" borderId="0" xfId="16" applyNumberFormat="1" applyFont="1" applyFill="1" applyAlignment="1">
      <alignment vertical="center" shrinkToFit="1"/>
    </xf>
    <xf numFmtId="0" fontId="30" fillId="0" borderId="0" xfId="16" applyFont="1">
      <alignment vertical="center"/>
    </xf>
    <xf numFmtId="0" fontId="52" fillId="0" borderId="0" xfId="16" applyFont="1">
      <alignment vertical="center"/>
    </xf>
    <xf numFmtId="0" fontId="52" fillId="2" borderId="0" xfId="16" applyFont="1" applyFill="1">
      <alignment vertical="center"/>
    </xf>
    <xf numFmtId="177" fontId="3" fillId="0" borderId="0" xfId="16" applyNumberFormat="1" applyFont="1" applyAlignment="1">
      <alignment horizontal="center" vertical="center"/>
    </xf>
    <xf numFmtId="0" fontId="52" fillId="0" borderId="0" xfId="16" applyFont="1" applyAlignment="1">
      <alignment horizontal="center" vertical="center"/>
    </xf>
    <xf numFmtId="49" fontId="3" fillId="0" borderId="0" xfId="16" applyNumberFormat="1" applyFont="1" applyAlignment="1">
      <alignment horizontal="center" vertical="center"/>
    </xf>
    <xf numFmtId="49" fontId="3" fillId="2" borderId="0" xfId="16" applyNumberFormat="1" applyFont="1" applyFill="1" applyAlignment="1">
      <alignment horizontal="center" vertical="center"/>
    </xf>
    <xf numFmtId="0" fontId="23" fillId="0" borderId="0" xfId="16" applyFont="1" applyAlignment="1">
      <alignment horizontal="right" vertical="center"/>
    </xf>
    <xf numFmtId="0" fontId="23" fillId="2" borderId="0" xfId="16" applyFont="1" applyFill="1" applyAlignment="1">
      <alignment horizontal="right" vertical="center"/>
    </xf>
    <xf numFmtId="0" fontId="52" fillId="2" borderId="0" xfId="16" applyFont="1" applyFill="1" applyAlignment="1">
      <alignment horizontal="center" vertical="center"/>
    </xf>
    <xf numFmtId="49" fontId="3" fillId="0" borderId="38" xfId="16" applyNumberFormat="1" applyFont="1" applyBorder="1" applyAlignment="1">
      <alignment horizontal="center" vertical="center"/>
    </xf>
    <xf numFmtId="49" fontId="3" fillId="0" borderId="0" xfId="16" applyNumberFormat="1" applyFont="1">
      <alignment vertical="center"/>
    </xf>
    <xf numFmtId="49" fontId="18" fillId="0" borderId="38" xfId="16" applyNumberFormat="1" applyFont="1" applyBorder="1" applyAlignment="1">
      <alignment horizontal="center" vertical="center"/>
    </xf>
    <xf numFmtId="49" fontId="3" fillId="0" borderId="28" xfId="16" applyNumberFormat="1" applyFont="1" applyBorder="1" applyAlignment="1">
      <alignment horizontal="right" vertical="center"/>
    </xf>
    <xf numFmtId="49" fontId="3" fillId="2" borderId="0" xfId="16" applyNumberFormat="1" applyFont="1" applyFill="1">
      <alignment vertical="center"/>
    </xf>
    <xf numFmtId="183" fontId="3" fillId="0" borderId="124" xfId="16" applyNumberFormat="1" applyFont="1" applyBorder="1" applyAlignment="1">
      <alignment horizontal="center" vertical="center" shrinkToFit="1"/>
    </xf>
    <xf numFmtId="184" fontId="3" fillId="0" borderId="112" xfId="16" applyNumberFormat="1" applyFont="1" applyBorder="1" applyAlignment="1">
      <alignment horizontal="center" vertical="center" shrinkToFit="1"/>
    </xf>
    <xf numFmtId="183" fontId="3" fillId="0" borderId="0" xfId="16" applyNumberFormat="1" applyFont="1" applyAlignment="1">
      <alignment horizontal="center" vertical="center" shrinkToFit="1"/>
    </xf>
    <xf numFmtId="183" fontId="3" fillId="2" borderId="0" xfId="16" applyNumberFormat="1" applyFont="1" applyFill="1" applyAlignment="1">
      <alignment horizontal="center" vertical="center" shrinkToFit="1"/>
    </xf>
    <xf numFmtId="49" fontId="18" fillId="0" borderId="158" xfId="16" applyNumberFormat="1" applyFont="1" applyBorder="1" applyAlignment="1">
      <alignment horizontal="center" vertical="center" shrinkToFit="1"/>
    </xf>
    <xf numFmtId="49" fontId="18" fillId="0" borderId="112" xfId="16" applyNumberFormat="1" applyFont="1" applyBorder="1" applyAlignment="1">
      <alignment horizontal="center" vertical="center" shrinkToFit="1"/>
    </xf>
    <xf numFmtId="49" fontId="18" fillId="0" borderId="112" xfId="16" applyNumberFormat="1" applyFont="1" applyBorder="1" applyAlignment="1">
      <alignment vertical="center" shrinkToFit="1"/>
    </xf>
    <xf numFmtId="49" fontId="18" fillId="0" borderId="124" xfId="16" applyNumberFormat="1" applyFont="1" applyBorder="1" applyAlignment="1">
      <alignment vertical="center" shrinkToFit="1"/>
    </xf>
    <xf numFmtId="177" fontId="18" fillId="0" borderId="124" xfId="16" applyNumberFormat="1" applyFont="1" applyBorder="1" applyAlignment="1">
      <alignment vertical="center" shrinkToFit="1"/>
    </xf>
    <xf numFmtId="49" fontId="3" fillId="0" borderId="79" xfId="16" applyNumberFormat="1" applyFont="1" applyBorder="1" applyAlignment="1">
      <alignment horizontal="center" vertical="center" shrinkToFit="1"/>
    </xf>
    <xf numFmtId="49" fontId="3" fillId="0" borderId="82" xfId="16" applyNumberFormat="1" applyFont="1" applyBorder="1" applyAlignment="1">
      <alignment horizontal="center" vertical="center" shrinkToFit="1"/>
    </xf>
    <xf numFmtId="49" fontId="3" fillId="0" borderId="82" xfId="16" applyNumberFormat="1" applyFont="1" applyBorder="1" applyAlignment="1">
      <alignment vertical="center" shrinkToFit="1"/>
    </xf>
    <xf numFmtId="49" fontId="3" fillId="0" borderId="126" xfId="16" applyNumberFormat="1" applyFont="1" applyBorder="1" applyAlignment="1">
      <alignment vertical="center" shrinkToFit="1"/>
    </xf>
    <xf numFmtId="183" fontId="3" fillId="0" borderId="126" xfId="16" applyNumberFormat="1" applyFont="1" applyBorder="1" applyAlignment="1">
      <alignment horizontal="center" vertical="center" shrinkToFit="1"/>
    </xf>
    <xf numFmtId="184" fontId="3" fillId="0" borderId="82" xfId="16" applyNumberFormat="1" applyFont="1" applyBorder="1" applyAlignment="1">
      <alignment horizontal="center" vertical="center" shrinkToFit="1"/>
    </xf>
    <xf numFmtId="49" fontId="18" fillId="0" borderId="79" xfId="16" applyNumberFormat="1" applyFont="1" applyBorder="1" applyAlignment="1">
      <alignment horizontal="center" vertical="center" shrinkToFit="1"/>
    </xf>
    <xf numFmtId="49" fontId="18" fillId="0" borderId="82" xfId="16" applyNumberFormat="1" applyFont="1" applyBorder="1" applyAlignment="1">
      <alignment horizontal="center" vertical="center" shrinkToFit="1"/>
    </xf>
    <xf numFmtId="49" fontId="18" fillId="0" borderId="82" xfId="16" applyNumberFormat="1" applyFont="1" applyBorder="1" applyAlignment="1">
      <alignment vertical="center" shrinkToFit="1"/>
    </xf>
    <xf numFmtId="49" fontId="18" fillId="0" borderId="126" xfId="16" applyNumberFormat="1" applyFont="1" applyBorder="1" applyAlignment="1">
      <alignment vertical="center" shrinkToFit="1"/>
    </xf>
    <xf numFmtId="177" fontId="18" fillId="0" borderId="126" xfId="16" applyNumberFormat="1" applyFont="1" applyBorder="1" applyAlignment="1">
      <alignment vertical="center" shrinkToFit="1"/>
    </xf>
    <xf numFmtId="183" fontId="18" fillId="0" borderId="126" xfId="16" applyNumberFormat="1" applyFont="1" applyBorder="1" applyAlignment="1">
      <alignment horizontal="center" vertical="center" shrinkToFit="1"/>
    </xf>
    <xf numFmtId="184" fontId="18" fillId="0" borderId="82" xfId="16" applyNumberFormat="1" applyFont="1" applyBorder="1" applyAlignment="1">
      <alignment horizontal="center" vertical="center" shrinkToFit="1"/>
    </xf>
    <xf numFmtId="183" fontId="3" fillId="0" borderId="137" xfId="16" applyNumberFormat="1" applyFont="1" applyBorder="1" applyAlignment="1">
      <alignment horizontal="center" vertical="center" shrinkToFit="1"/>
    </xf>
    <xf numFmtId="184" fontId="3" fillId="0" borderId="159" xfId="16" applyNumberFormat="1" applyFont="1" applyBorder="1" applyAlignment="1">
      <alignment horizontal="center" vertical="center" shrinkToFit="1"/>
    </xf>
    <xf numFmtId="49" fontId="18" fillId="0" borderId="160" xfId="16" applyNumberFormat="1" applyFont="1" applyBorder="1" applyAlignment="1">
      <alignment vertical="center" shrinkToFit="1"/>
    </xf>
    <xf numFmtId="49" fontId="18" fillId="0" borderId="51" xfId="16" applyNumberFormat="1" applyFont="1" applyBorder="1" applyAlignment="1">
      <alignment horizontal="center" vertical="center" shrinkToFit="1"/>
    </xf>
    <xf numFmtId="177" fontId="18" fillId="0" borderId="137" xfId="16" applyNumberFormat="1" applyFont="1" applyBorder="1" applyAlignment="1">
      <alignment vertical="center" shrinkToFit="1"/>
    </xf>
    <xf numFmtId="177" fontId="3" fillId="0" borderId="126" xfId="16" applyNumberFormat="1" applyFont="1" applyBorder="1" applyAlignment="1">
      <alignment vertical="center" shrinkToFit="1"/>
    </xf>
    <xf numFmtId="183" fontId="3" fillId="0" borderId="160" xfId="16" applyNumberFormat="1" applyFont="1" applyBorder="1" applyAlignment="1">
      <alignment horizontal="center" vertical="center" shrinkToFit="1"/>
    </xf>
    <xf numFmtId="184" fontId="3" fillId="0" borderId="161" xfId="16" applyNumberFormat="1" applyFont="1" applyBorder="1" applyAlignment="1">
      <alignment horizontal="center" vertical="center" shrinkToFit="1"/>
    </xf>
    <xf numFmtId="49" fontId="3" fillId="0" borderId="160" xfId="16" applyNumberFormat="1" applyFont="1" applyBorder="1" applyAlignment="1">
      <alignment vertical="center" shrinkToFit="1"/>
    </xf>
    <xf numFmtId="177" fontId="3" fillId="0" borderId="160" xfId="16" applyNumberFormat="1" applyFont="1" applyBorder="1" applyAlignment="1">
      <alignment vertical="center" shrinkToFit="1"/>
    </xf>
    <xf numFmtId="49" fontId="3" fillId="0" borderId="137" xfId="16" applyNumberFormat="1" applyFont="1" applyBorder="1" applyAlignment="1">
      <alignment vertical="center" shrinkToFit="1"/>
    </xf>
    <xf numFmtId="177" fontId="3" fillId="0" borderId="137" xfId="16" applyNumberFormat="1" applyFont="1" applyBorder="1" applyAlignment="1">
      <alignment vertical="center" shrinkToFit="1"/>
    </xf>
    <xf numFmtId="49" fontId="3" fillId="0" borderId="162" xfId="16" applyNumberFormat="1" applyFont="1" applyBorder="1" applyAlignment="1">
      <alignment horizontal="center" vertical="center" shrinkToFit="1"/>
    </xf>
    <xf numFmtId="49" fontId="3" fillId="0" borderId="86" xfId="16" applyNumberFormat="1" applyFont="1" applyBorder="1" applyAlignment="1">
      <alignment horizontal="center" vertical="center" shrinkToFit="1"/>
    </xf>
    <xf numFmtId="49" fontId="3" fillId="0" borderId="86" xfId="16" applyNumberFormat="1" applyFont="1" applyBorder="1" applyAlignment="1">
      <alignment vertical="center" shrinkToFit="1"/>
    </xf>
    <xf numFmtId="49" fontId="3" fillId="0" borderId="130" xfId="16" applyNumberFormat="1" applyFont="1" applyBorder="1" applyAlignment="1">
      <alignment vertical="center" shrinkToFit="1"/>
    </xf>
    <xf numFmtId="183" fontId="3" fillId="0" borderId="130" xfId="16" applyNumberFormat="1" applyFont="1" applyBorder="1" applyAlignment="1">
      <alignment horizontal="center" vertical="center" shrinkToFit="1"/>
    </xf>
    <xf numFmtId="184" fontId="3" fillId="0" borderId="86" xfId="16" applyNumberFormat="1" applyFont="1" applyBorder="1" applyAlignment="1">
      <alignment horizontal="center" vertical="center" shrinkToFit="1"/>
    </xf>
    <xf numFmtId="177" fontId="3" fillId="0" borderId="130" xfId="16" applyNumberFormat="1" applyFont="1" applyBorder="1" applyAlignment="1">
      <alignment vertical="center" shrinkToFit="1"/>
    </xf>
    <xf numFmtId="0" fontId="19" fillId="0" borderId="0" xfId="16" applyFont="1" applyAlignment="1">
      <alignment horizontal="right" vertical="center"/>
    </xf>
    <xf numFmtId="0" fontId="19" fillId="2" borderId="0" xfId="16" applyFont="1" applyFill="1" applyAlignment="1">
      <alignment horizontal="right" vertical="center"/>
    </xf>
    <xf numFmtId="49" fontId="18" fillId="0" borderId="38" xfId="16" applyNumberFormat="1" applyFont="1" applyBorder="1">
      <alignment vertical="center"/>
    </xf>
    <xf numFmtId="0" fontId="17" fillId="0" borderId="81" xfId="12" applyFont="1" applyBorder="1" applyAlignment="1" applyProtection="1">
      <alignment horizontal="center" vertical="center"/>
      <protection hidden="1"/>
    </xf>
    <xf numFmtId="0" fontId="17" fillId="0" borderId="6" xfId="12" applyFont="1" applyBorder="1" applyAlignment="1" applyProtection="1">
      <alignment horizontal="center" vertical="center"/>
      <protection hidden="1"/>
    </xf>
    <xf numFmtId="0" fontId="17" fillId="0" borderId="37" xfId="12" applyFont="1" applyBorder="1" applyAlignment="1" applyProtection="1">
      <alignment horizontal="center" vertical="center"/>
      <protection hidden="1"/>
    </xf>
    <xf numFmtId="0" fontId="17" fillId="0" borderId="5" xfId="12" applyFont="1" applyBorder="1" applyAlignment="1" applyProtection="1">
      <alignment horizontal="center" vertical="center"/>
      <protection hidden="1"/>
    </xf>
    <xf numFmtId="0" fontId="17" fillId="0" borderId="37" xfId="13" applyFont="1" applyFill="1" applyBorder="1" applyAlignment="1" applyProtection="1">
      <alignment horizontal="center" vertical="center" wrapText="1"/>
      <protection hidden="1"/>
    </xf>
    <xf numFmtId="0" fontId="17" fillId="0" borderId="5" xfId="13" applyFont="1" applyFill="1" applyBorder="1" applyAlignment="1" applyProtection="1">
      <alignment horizontal="center" vertical="center" wrapText="1"/>
      <protection hidden="1"/>
    </xf>
    <xf numFmtId="0" fontId="39" fillId="0" borderId="0" xfId="2" applyFont="1" applyAlignment="1" applyProtection="1">
      <alignment horizontal="center" vertical="center"/>
      <protection hidden="1"/>
    </xf>
    <xf numFmtId="0" fontId="20" fillId="6" borderId="0" xfId="2" applyFont="1" applyFill="1" applyAlignment="1" applyProtection="1">
      <alignment horizontal="center" vertical="center"/>
      <protection hidden="1"/>
    </xf>
    <xf numFmtId="0" fontId="14" fillId="0" borderId="48" xfId="2" applyFont="1" applyBorder="1" applyAlignment="1" applyProtection="1">
      <alignment horizontal="right" vertical="center"/>
      <protection hidden="1"/>
    </xf>
    <xf numFmtId="0" fontId="14" fillId="0" borderId="0" xfId="2" applyFont="1" applyAlignment="1" applyProtection="1">
      <alignment horizontal="right" vertical="center"/>
      <protection hidden="1"/>
    </xf>
    <xf numFmtId="0" fontId="17" fillId="0" borderId="37" xfId="11" applyFont="1" applyBorder="1" applyAlignment="1" applyProtection="1">
      <alignment horizontal="center" vertical="center" wrapText="1"/>
      <protection hidden="1"/>
    </xf>
    <xf numFmtId="0" fontId="17" fillId="0" borderId="5" xfId="11" applyFont="1" applyBorder="1" applyAlignment="1" applyProtection="1">
      <alignment horizontal="center" vertical="center" wrapText="1"/>
      <protection hidden="1"/>
    </xf>
    <xf numFmtId="49" fontId="17" fillId="0" borderId="62" xfId="2" applyNumberFormat="1" applyFont="1" applyBorder="1" applyAlignment="1" applyProtection="1">
      <alignment horizontal="center" vertical="center"/>
      <protection locked="0"/>
    </xf>
    <xf numFmtId="49" fontId="17" fillId="0" borderId="60" xfId="2" applyNumberFormat="1" applyFont="1" applyBorder="1" applyAlignment="1" applyProtection="1">
      <alignment horizontal="center" vertical="center"/>
      <protection locked="0"/>
    </xf>
    <xf numFmtId="49" fontId="17" fillId="0" borderId="15" xfId="2" applyNumberFormat="1" applyFont="1" applyBorder="1" applyAlignment="1" applyProtection="1">
      <alignment horizontal="center" vertical="center"/>
      <protection locked="0"/>
    </xf>
    <xf numFmtId="49" fontId="17" fillId="0" borderId="14" xfId="2" applyNumberFormat="1" applyFont="1" applyBorder="1" applyAlignment="1" applyProtection="1">
      <alignment horizontal="center" vertical="center"/>
      <protection locked="0"/>
    </xf>
    <xf numFmtId="49" fontId="17" fillId="0" borderId="67" xfId="2" applyNumberFormat="1" applyFont="1" applyBorder="1" applyAlignment="1" applyProtection="1">
      <alignment horizontal="center" vertical="center"/>
      <protection locked="0"/>
    </xf>
    <xf numFmtId="0" fontId="41" fillId="0" borderId="0" xfId="2" applyFont="1" applyAlignment="1" applyProtection="1">
      <alignment horizontal="center" vertical="center"/>
      <protection hidden="1"/>
    </xf>
    <xf numFmtId="0" fontId="21" fillId="3" borderId="0" xfId="12" applyFont="1" applyFill="1" applyAlignment="1" applyProtection="1">
      <alignment vertical="top" wrapText="1"/>
      <protection hidden="1"/>
    </xf>
    <xf numFmtId="0" fontId="17" fillId="4" borderId="50" xfId="2" applyFont="1" applyFill="1" applyBorder="1" applyAlignment="1" applyProtection="1">
      <alignment horizontal="center" vertical="center"/>
      <protection hidden="1"/>
    </xf>
    <xf numFmtId="0" fontId="17" fillId="4" borderId="22" xfId="2" applyFont="1" applyFill="1" applyBorder="1" applyAlignment="1" applyProtection="1">
      <alignment horizontal="center" vertical="center"/>
      <protection hidden="1"/>
    </xf>
    <xf numFmtId="0" fontId="17" fillId="0" borderId="28" xfId="11" applyFont="1" applyBorder="1" applyAlignment="1" applyProtection="1">
      <alignment horizontal="left" vertical="center" wrapText="1"/>
      <protection hidden="1"/>
    </xf>
    <xf numFmtId="0" fontId="17" fillId="0" borderId="27" xfId="11" applyFont="1" applyBorder="1" applyAlignment="1" applyProtection="1">
      <alignment horizontal="left" vertical="center" wrapText="1"/>
      <protection hidden="1"/>
    </xf>
    <xf numFmtId="0" fontId="21" fillId="3" borderId="103" xfId="12" applyFont="1" applyFill="1" applyBorder="1" applyAlignment="1" applyProtection="1">
      <alignment horizontal="left" vertical="top" wrapText="1"/>
      <protection hidden="1"/>
    </xf>
    <xf numFmtId="0" fontId="21" fillId="3" borderId="0" xfId="12" applyFont="1" applyFill="1" applyAlignment="1" applyProtection="1">
      <alignment horizontal="left" vertical="top" wrapText="1"/>
      <protection hidden="1"/>
    </xf>
    <xf numFmtId="0" fontId="17" fillId="0" borderId="37" xfId="12" applyFont="1" applyBorder="1" applyAlignment="1" applyProtection="1">
      <alignment horizontal="center" vertical="center" wrapText="1"/>
      <protection hidden="1"/>
    </xf>
    <xf numFmtId="0" fontId="17" fillId="0" borderId="5" xfId="12" applyFont="1" applyBorder="1" applyAlignment="1" applyProtection="1">
      <alignment horizontal="center" vertical="center" wrapText="1"/>
      <protection hidden="1"/>
    </xf>
    <xf numFmtId="38" fontId="62" fillId="21" borderId="6" xfId="4" applyFont="1" applyFill="1" applyBorder="1" applyAlignment="1" applyProtection="1">
      <alignment horizontal="center" vertical="center" shrinkToFit="1"/>
    </xf>
    <xf numFmtId="38" fontId="62" fillId="21" borderId="5" xfId="4" applyFont="1" applyFill="1" applyBorder="1" applyAlignment="1" applyProtection="1">
      <alignment horizontal="center" vertical="center" shrinkToFit="1"/>
    </xf>
    <xf numFmtId="38" fontId="62" fillId="21" borderId="3" xfId="4" applyFont="1" applyFill="1" applyBorder="1" applyAlignment="1" applyProtection="1">
      <alignment horizontal="center" vertical="center" shrinkToFit="1"/>
    </xf>
    <xf numFmtId="38" fontId="62" fillId="21" borderId="2" xfId="4" applyFont="1" applyFill="1" applyBorder="1" applyAlignment="1" applyProtection="1">
      <alignment horizontal="center" vertical="center" shrinkToFit="1"/>
    </xf>
    <xf numFmtId="176" fontId="17" fillId="3" borderId="4" xfId="2" applyNumberFormat="1" applyFont="1" applyFill="1" applyBorder="1" applyAlignment="1">
      <alignment horizontal="center" vertical="center" shrinkToFit="1"/>
    </xf>
    <xf numFmtId="176" fontId="17" fillId="3" borderId="1" xfId="2" applyNumberFormat="1" applyFont="1" applyFill="1" applyBorder="1" applyAlignment="1">
      <alignment horizontal="center" vertical="center" shrinkToFit="1"/>
    </xf>
    <xf numFmtId="176" fontId="17" fillId="0" borderId="4" xfId="2" applyNumberFormat="1" applyFont="1" applyBorder="1" applyAlignment="1">
      <alignment horizontal="center" shrinkToFit="1"/>
    </xf>
    <xf numFmtId="176" fontId="17" fillId="0" borderId="1" xfId="2" applyNumberFormat="1" applyFont="1" applyBorder="1" applyAlignment="1">
      <alignment horizontal="center" shrinkToFit="1"/>
    </xf>
    <xf numFmtId="176" fontId="34" fillId="9" borderId="9" xfId="2" applyNumberFormat="1" applyFont="1" applyFill="1" applyBorder="1" applyAlignment="1">
      <alignment horizontal="center" vertical="center" wrapText="1" shrinkToFit="1"/>
    </xf>
    <xf numFmtId="176" fontId="34" fillId="9" borderId="8" xfId="2" applyNumberFormat="1" applyFont="1" applyFill="1" applyBorder="1" applyAlignment="1">
      <alignment horizontal="center" vertical="center" wrapText="1" shrinkToFit="1"/>
    </xf>
    <xf numFmtId="176" fontId="34" fillId="9" borderId="7" xfId="2" applyNumberFormat="1" applyFont="1" applyFill="1" applyBorder="1" applyAlignment="1">
      <alignment horizontal="center" vertical="center" wrapText="1" shrinkToFit="1"/>
    </xf>
    <xf numFmtId="38" fontId="25" fillId="21" borderId="12" xfId="4" applyFont="1" applyFill="1" applyBorder="1" applyAlignment="1" applyProtection="1">
      <alignment horizontal="center" vertical="center" shrinkToFit="1"/>
    </xf>
    <xf numFmtId="38" fontId="25" fillId="21" borderId="11" xfId="4" applyFont="1" applyFill="1" applyBorder="1" applyAlignment="1" applyProtection="1">
      <alignment horizontal="center" vertical="center" shrinkToFit="1"/>
    </xf>
    <xf numFmtId="38" fontId="25" fillId="11" borderId="17" xfId="2" applyNumberFormat="1" applyFont="1" applyFill="1" applyBorder="1" applyAlignment="1">
      <alignment horizontal="center" vertical="center"/>
    </xf>
    <xf numFmtId="176" fontId="17" fillId="3" borderId="31" xfId="2" applyNumberFormat="1" applyFont="1" applyFill="1" applyBorder="1" applyAlignment="1">
      <alignment horizontal="center" vertical="center" shrinkToFit="1"/>
    </xf>
    <xf numFmtId="176" fontId="17" fillId="3" borderId="24" xfId="2" applyNumberFormat="1" applyFont="1" applyFill="1" applyBorder="1" applyAlignment="1">
      <alignment horizontal="center" vertical="center" shrinkToFit="1"/>
    </xf>
    <xf numFmtId="0" fontId="32" fillId="0" borderId="15" xfId="2" applyFont="1" applyBorder="1" applyAlignment="1">
      <alignment horizontal="center" vertical="center" wrapText="1" shrinkToFit="1"/>
    </xf>
    <xf numFmtId="0" fontId="32" fillId="0" borderId="14" xfId="2" applyFont="1" applyBorder="1" applyAlignment="1">
      <alignment horizontal="center" vertical="center" wrapText="1" shrinkToFit="1"/>
    </xf>
    <xf numFmtId="0" fontId="32" fillId="0" borderId="13" xfId="2" applyFont="1" applyBorder="1" applyAlignment="1">
      <alignment horizontal="center" vertical="center" wrapText="1" shrinkToFit="1"/>
    </xf>
    <xf numFmtId="38" fontId="45" fillId="21" borderId="12" xfId="4" applyFont="1" applyFill="1" applyBorder="1" applyAlignment="1" applyProtection="1">
      <alignment horizontal="center" vertical="center" shrinkToFit="1"/>
    </xf>
    <xf numFmtId="38" fontId="45" fillId="21" borderId="11" xfId="4" applyFont="1" applyFill="1" applyBorder="1" applyAlignment="1" applyProtection="1">
      <alignment horizontal="center" vertical="center" shrinkToFit="1"/>
    </xf>
    <xf numFmtId="176" fontId="17" fillId="0" borderId="20" xfId="2" applyNumberFormat="1" applyFont="1" applyBorder="1">
      <alignment vertical="center"/>
    </xf>
    <xf numFmtId="176" fontId="17" fillId="0" borderId="19" xfId="2" applyNumberFormat="1" applyFont="1" applyBorder="1">
      <alignment vertical="center"/>
    </xf>
    <xf numFmtId="176" fontId="17" fillId="0" borderId="18" xfId="2" applyNumberFormat="1" applyFont="1" applyBorder="1">
      <alignment vertical="center"/>
    </xf>
    <xf numFmtId="38" fontId="45" fillId="11" borderId="17" xfId="2" applyNumberFormat="1" applyFont="1" applyFill="1" applyBorder="1" applyAlignment="1">
      <alignment horizontal="center" vertical="center"/>
    </xf>
    <xf numFmtId="176" fontId="14" fillId="0" borderId="0" xfId="2" applyNumberFormat="1" applyFont="1" applyAlignment="1">
      <alignment horizontal="left" vertical="center"/>
    </xf>
    <xf numFmtId="0" fontId="24" fillId="9" borderId="9" xfId="2" applyFont="1" applyFill="1" applyBorder="1" applyAlignment="1">
      <alignment horizontal="center" vertical="center"/>
    </xf>
    <xf numFmtId="0" fontId="24" fillId="9" borderId="8" xfId="2" applyFont="1" applyFill="1" applyBorder="1" applyAlignment="1">
      <alignment horizontal="center" vertical="center"/>
    </xf>
    <xf numFmtId="0" fontId="24" fillId="9" borderId="22" xfId="2" applyFont="1" applyFill="1" applyBorder="1" applyAlignment="1">
      <alignment horizontal="center" vertical="center"/>
    </xf>
    <xf numFmtId="176" fontId="24" fillId="9" borderId="21" xfId="2" applyNumberFormat="1" applyFont="1" applyFill="1" applyBorder="1" applyAlignment="1">
      <alignment horizontal="center" vertical="center"/>
    </xf>
    <xf numFmtId="176" fontId="24" fillId="9" borderId="23" xfId="2" applyNumberFormat="1" applyFont="1" applyFill="1" applyBorder="1" applyAlignment="1">
      <alignment horizontal="center" vertical="center"/>
    </xf>
    <xf numFmtId="0" fontId="24" fillId="9" borderId="21" xfId="2" applyFont="1" applyFill="1" applyBorder="1" applyAlignment="1">
      <alignment horizontal="center" vertical="center"/>
    </xf>
    <xf numFmtId="0" fontId="24" fillId="9" borderId="23" xfId="2" applyFont="1" applyFill="1" applyBorder="1" applyAlignment="1">
      <alignment horizontal="center" vertical="center"/>
    </xf>
    <xf numFmtId="176" fontId="19" fillId="3" borderId="34" xfId="2" applyNumberFormat="1" applyFont="1" applyFill="1" applyBorder="1">
      <alignment vertical="center"/>
    </xf>
    <xf numFmtId="176" fontId="19" fillId="3" borderId="33" xfId="2" applyNumberFormat="1" applyFont="1" applyFill="1" applyBorder="1">
      <alignment vertical="center"/>
    </xf>
    <xf numFmtId="176" fontId="19" fillId="3" borderId="32" xfId="2" applyNumberFormat="1" applyFont="1" applyFill="1" applyBorder="1">
      <alignment vertical="center"/>
    </xf>
    <xf numFmtId="38" fontId="45" fillId="21" borderId="28" xfId="4" applyFont="1" applyFill="1" applyBorder="1" applyAlignment="1" applyProtection="1">
      <alignment horizontal="center" vertical="center" shrinkToFit="1"/>
    </xf>
    <xf numFmtId="38" fontId="45" fillId="21" borderId="27" xfId="4" applyFont="1" applyFill="1" applyBorder="1" applyAlignment="1" applyProtection="1">
      <alignment horizontal="center" vertical="center" shrinkToFit="1"/>
    </xf>
    <xf numFmtId="176" fontId="19" fillId="0" borderId="34" xfId="2" applyNumberFormat="1" applyFont="1" applyBorder="1" applyAlignment="1">
      <alignment horizontal="center" vertical="center" wrapText="1"/>
    </xf>
    <xf numFmtId="176" fontId="19" fillId="0" borderId="33" xfId="2" applyNumberFormat="1" applyFont="1" applyBorder="1" applyAlignment="1">
      <alignment horizontal="center" vertical="center" wrapText="1"/>
    </xf>
    <xf numFmtId="176" fontId="19" fillId="0" borderId="32" xfId="2" applyNumberFormat="1" applyFont="1" applyBorder="1" applyAlignment="1">
      <alignment horizontal="center" vertical="center" wrapText="1"/>
    </xf>
    <xf numFmtId="38" fontId="25" fillId="21" borderId="28" xfId="4" applyFont="1" applyFill="1" applyBorder="1" applyAlignment="1" applyProtection="1">
      <alignment horizontal="center" vertical="center" shrinkToFit="1"/>
    </xf>
    <xf numFmtId="38" fontId="25" fillId="21" borderId="27" xfId="4" applyFont="1" applyFill="1" applyBorder="1" applyAlignment="1" applyProtection="1">
      <alignment horizontal="center" vertical="center" shrinkToFit="1"/>
    </xf>
    <xf numFmtId="176" fontId="17" fillId="0" borderId="31" xfId="2" applyNumberFormat="1" applyFont="1" applyBorder="1" applyAlignment="1">
      <alignment horizontal="center" vertical="center" shrinkToFit="1"/>
    </xf>
    <xf numFmtId="176" fontId="17" fillId="0" borderId="24" xfId="2" applyNumberFormat="1" applyFont="1" applyBorder="1" applyAlignment="1">
      <alignment horizontal="center" vertical="center" shrinkToFit="1"/>
    </xf>
    <xf numFmtId="176" fontId="19" fillId="3" borderId="30" xfId="2" applyNumberFormat="1" applyFont="1" applyFill="1" applyBorder="1">
      <alignment vertical="center"/>
    </xf>
    <xf numFmtId="176" fontId="19" fillId="3" borderId="29" xfId="2" applyNumberFormat="1" applyFont="1" applyFill="1" applyBorder="1">
      <alignment vertical="center"/>
    </xf>
    <xf numFmtId="176" fontId="19" fillId="3" borderId="25" xfId="2" applyNumberFormat="1" applyFont="1" applyFill="1" applyBorder="1">
      <alignment vertical="center"/>
    </xf>
    <xf numFmtId="38" fontId="45" fillId="21" borderId="26" xfId="4" applyFont="1" applyFill="1" applyBorder="1" applyAlignment="1" applyProtection="1">
      <alignment horizontal="center" vertical="center" shrinkToFit="1"/>
    </xf>
    <xf numFmtId="38" fontId="45" fillId="21" borderId="25" xfId="4" applyFont="1" applyFill="1" applyBorder="1" applyAlignment="1" applyProtection="1">
      <alignment horizontal="center" vertical="center" shrinkToFit="1"/>
    </xf>
    <xf numFmtId="176" fontId="19" fillId="0" borderId="30" xfId="2" applyNumberFormat="1" applyFont="1" applyBorder="1" applyAlignment="1">
      <alignment horizontal="center" vertical="center"/>
    </xf>
    <xf numFmtId="176" fontId="19" fillId="0" borderId="29" xfId="2" applyNumberFormat="1" applyFont="1" applyBorder="1" applyAlignment="1">
      <alignment horizontal="center" vertical="center"/>
    </xf>
    <xf numFmtId="176" fontId="19" fillId="0" borderId="25" xfId="2" applyNumberFormat="1" applyFont="1" applyBorder="1" applyAlignment="1">
      <alignment horizontal="center" vertical="center"/>
    </xf>
    <xf numFmtId="38" fontId="25" fillId="21" borderId="26" xfId="4" applyFont="1" applyFill="1" applyBorder="1" applyAlignment="1" applyProtection="1">
      <alignment horizontal="center" vertical="center" shrinkToFit="1"/>
    </xf>
    <xf numFmtId="38" fontId="25" fillId="21" borderId="25" xfId="4" applyFont="1" applyFill="1" applyBorder="1" applyAlignment="1" applyProtection="1">
      <alignment horizontal="center" vertical="center" shrinkToFit="1"/>
    </xf>
    <xf numFmtId="0" fontId="17" fillId="0" borderId="30" xfId="2" applyFont="1" applyBorder="1" applyAlignment="1" applyProtection="1">
      <alignment vertical="center" wrapText="1" shrinkToFit="1" readingOrder="1"/>
      <protection locked="0"/>
    </xf>
    <xf numFmtId="0" fontId="17" fillId="0" borderId="29" xfId="2" applyFont="1" applyBorder="1" applyAlignment="1" applyProtection="1">
      <alignment vertical="center" wrapText="1" shrinkToFit="1" readingOrder="1"/>
      <protection locked="0"/>
    </xf>
    <xf numFmtId="0" fontId="17" fillId="0" borderId="26" xfId="2" applyFont="1" applyBorder="1" applyAlignment="1" applyProtection="1">
      <alignment vertical="center" shrinkToFit="1"/>
      <protection locked="0"/>
    </xf>
    <xf numFmtId="0" fontId="17" fillId="0" borderId="29" xfId="2" applyFont="1" applyBorder="1" applyAlignment="1" applyProtection="1">
      <alignment vertical="center" shrinkToFit="1"/>
      <protection locked="0"/>
    </xf>
    <xf numFmtId="0" fontId="17" fillId="0" borderId="25" xfId="2" applyFont="1" applyBorder="1" applyAlignment="1" applyProtection="1">
      <alignment vertical="center" shrinkToFit="1"/>
      <protection locked="0"/>
    </xf>
    <xf numFmtId="0" fontId="26" fillId="0" borderId="30" xfId="2" applyFont="1" applyBorder="1" applyAlignment="1">
      <alignment horizontal="center" vertical="center" wrapText="1" shrinkToFit="1" readingOrder="1"/>
    </xf>
    <xf numFmtId="0" fontId="26" fillId="0" borderId="29" xfId="2" applyFont="1" applyBorder="1" applyAlignment="1">
      <alignment horizontal="center" vertical="center" wrapText="1" shrinkToFit="1" readingOrder="1"/>
    </xf>
    <xf numFmtId="0" fontId="26" fillId="0" borderId="26" xfId="2" applyFont="1" applyBorder="1" applyAlignment="1">
      <alignment horizontal="center" vertical="center" shrinkToFit="1"/>
    </xf>
    <xf numFmtId="0" fontId="26" fillId="0" borderId="29" xfId="2" applyFont="1" applyBorder="1" applyAlignment="1">
      <alignment horizontal="center" vertical="center" shrinkToFit="1"/>
    </xf>
    <xf numFmtId="0" fontId="26" fillId="0" borderId="25" xfId="2" applyFont="1" applyBorder="1" applyAlignment="1">
      <alignment horizontal="center" vertical="center" shrinkToFit="1"/>
    </xf>
    <xf numFmtId="0" fontId="17" fillId="0" borderId="94" xfId="2" applyFont="1" applyBorder="1" applyAlignment="1" applyProtection="1">
      <alignment vertical="center" wrapText="1" shrinkToFit="1" readingOrder="1"/>
      <protection locked="0"/>
    </xf>
    <xf numFmtId="0" fontId="17" fillId="0" borderId="95" xfId="2" applyFont="1" applyBorder="1" applyAlignment="1" applyProtection="1">
      <alignment vertical="center" wrapText="1" shrinkToFit="1" readingOrder="1"/>
      <protection locked="0"/>
    </xf>
    <xf numFmtId="0" fontId="17" fillId="0" borderId="96" xfId="2" applyFont="1" applyBorder="1" applyAlignment="1" applyProtection="1">
      <alignment vertical="center" shrinkToFit="1"/>
      <protection locked="0"/>
    </xf>
    <xf numFmtId="0" fontId="17" fillId="0" borderId="95" xfId="2" applyFont="1" applyBorder="1" applyAlignment="1" applyProtection="1">
      <alignment vertical="center" shrinkToFit="1"/>
      <protection locked="0"/>
    </xf>
    <xf numFmtId="0" fontId="17" fillId="0" borderId="73" xfId="2" applyFont="1" applyBorder="1" applyAlignment="1" applyProtection="1">
      <alignment vertical="center" shrinkToFit="1"/>
      <protection locked="0"/>
    </xf>
    <xf numFmtId="0" fontId="26" fillId="0" borderId="94" xfId="2" applyFont="1" applyBorder="1" applyAlignment="1">
      <alignment horizontal="center" vertical="center" wrapText="1" shrinkToFit="1" readingOrder="1"/>
    </xf>
    <xf numFmtId="0" fontId="26" fillId="0" borderId="95" xfId="2" applyFont="1" applyBorder="1" applyAlignment="1">
      <alignment horizontal="center" vertical="center" wrapText="1" shrinkToFit="1" readingOrder="1"/>
    </xf>
    <xf numFmtId="0" fontId="26" fillId="0" borderId="96" xfId="2" applyFont="1" applyBorder="1" applyAlignment="1">
      <alignment horizontal="center" vertical="center" shrinkToFit="1"/>
    </xf>
    <xf numFmtId="0" fontId="26" fillId="0" borderId="95" xfId="2" applyFont="1" applyBorder="1" applyAlignment="1">
      <alignment horizontal="center" vertical="center" shrinkToFit="1"/>
    </xf>
    <xf numFmtId="0" fontId="26" fillId="0" borderId="73" xfId="2" applyFont="1" applyBorder="1" applyAlignment="1">
      <alignment horizontal="center" vertical="center" shrinkToFit="1"/>
    </xf>
    <xf numFmtId="0" fontId="17" fillId="0" borderId="39" xfId="2" applyFont="1" applyBorder="1" applyAlignment="1" applyProtection="1">
      <alignment vertical="center" wrapText="1" shrinkToFit="1" readingOrder="1"/>
      <protection locked="0"/>
    </xf>
    <xf numFmtId="0" fontId="17" fillId="0" borderId="38" xfId="2" applyFont="1" applyBorder="1" applyAlignment="1" applyProtection="1">
      <alignment vertical="center" wrapText="1" shrinkToFit="1" readingOrder="1"/>
      <protection locked="0"/>
    </xf>
    <xf numFmtId="0" fontId="17" fillId="0" borderId="28" xfId="2" applyFont="1" applyBorder="1" applyAlignment="1" applyProtection="1">
      <alignment vertical="center" shrinkToFit="1"/>
      <protection locked="0"/>
    </xf>
    <xf numFmtId="0" fontId="17" fillId="0" borderId="38" xfId="2" applyFont="1" applyBorder="1" applyAlignment="1" applyProtection="1">
      <alignment vertical="center" shrinkToFit="1"/>
      <protection locked="0"/>
    </xf>
    <xf numFmtId="0" fontId="17" fillId="0" borderId="27" xfId="2" applyFont="1" applyBorder="1" applyAlignment="1" applyProtection="1">
      <alignment vertical="center" shrinkToFit="1"/>
      <protection locked="0"/>
    </xf>
    <xf numFmtId="0" fontId="26" fillId="0" borderId="39" xfId="2" applyFont="1" applyBorder="1" applyAlignment="1">
      <alignment horizontal="center" vertical="center" wrapText="1" shrinkToFit="1" readingOrder="1"/>
    </xf>
    <xf numFmtId="0" fontId="26" fillId="0" borderId="38" xfId="2" applyFont="1" applyBorder="1" applyAlignment="1">
      <alignment horizontal="center" vertical="center" wrapText="1" shrinkToFit="1" readingOrder="1"/>
    </xf>
    <xf numFmtId="0" fontId="26" fillId="0" borderId="28" xfId="2" applyFont="1" applyBorder="1" applyAlignment="1">
      <alignment horizontal="center" vertical="center" shrinkToFit="1"/>
    </xf>
    <xf numFmtId="0" fontId="26" fillId="0" borderId="38" xfId="2" applyFont="1" applyBorder="1" applyAlignment="1">
      <alignment horizontal="center" vertical="center" shrinkToFit="1"/>
    </xf>
    <xf numFmtId="0" fontId="26" fillId="0" borderId="27" xfId="2" applyFont="1" applyBorder="1" applyAlignment="1">
      <alignment horizontal="center" vertical="center" shrinkToFit="1"/>
    </xf>
    <xf numFmtId="0" fontId="24" fillId="9" borderId="94" xfId="2" applyFont="1" applyFill="1" applyBorder="1" applyAlignment="1">
      <alignment horizontal="center" vertical="center"/>
    </xf>
    <xf numFmtId="0" fontId="24" fillId="9" borderId="95" xfId="2" applyFont="1" applyFill="1" applyBorder="1" applyAlignment="1">
      <alignment horizontal="center" vertical="center"/>
    </xf>
    <xf numFmtId="0" fontId="24" fillId="9" borderId="73" xfId="2" applyFont="1" applyFill="1" applyBorder="1" applyAlignment="1">
      <alignment horizontal="center" vertical="center"/>
    </xf>
    <xf numFmtId="38" fontId="24" fillId="9" borderId="96" xfId="3" applyFont="1" applyFill="1" applyBorder="1" applyAlignment="1" applyProtection="1">
      <alignment horizontal="center" vertical="center"/>
    </xf>
    <xf numFmtId="38" fontId="24" fillId="9" borderId="95" xfId="3" applyFont="1" applyFill="1" applyBorder="1" applyAlignment="1" applyProtection="1">
      <alignment horizontal="center" vertical="center"/>
    </xf>
    <xf numFmtId="38" fontId="24" fillId="9" borderId="98" xfId="3" applyFont="1" applyFill="1" applyBorder="1" applyAlignment="1" applyProtection="1">
      <alignment horizontal="center" vertical="center"/>
    </xf>
    <xf numFmtId="0" fontId="24" fillId="9" borderId="62" xfId="2" applyFont="1" applyFill="1" applyBorder="1" applyAlignment="1">
      <alignment horizontal="center" vertical="center"/>
    </xf>
    <xf numFmtId="0" fontId="24" fillId="9" borderId="61" xfId="2" applyFont="1" applyFill="1" applyBorder="1" applyAlignment="1">
      <alignment horizontal="center" vertical="center"/>
    </xf>
    <xf numFmtId="0" fontId="24" fillId="9" borderId="97" xfId="2" applyFont="1" applyFill="1" applyBorder="1" applyAlignment="1">
      <alignment horizontal="center" vertical="center"/>
    </xf>
    <xf numFmtId="0" fontId="17" fillId="3" borderId="38" xfId="2" applyFont="1" applyFill="1" applyBorder="1" applyAlignment="1">
      <alignment vertical="center" wrapText="1" shrinkToFit="1" readingOrder="1"/>
    </xf>
    <xf numFmtId="0" fontId="17" fillId="3" borderId="27" xfId="2" applyFont="1" applyFill="1" applyBorder="1" applyAlignment="1">
      <alignment vertical="center" wrapText="1" shrinkToFit="1" readingOrder="1"/>
    </xf>
    <xf numFmtId="38" fontId="24" fillId="9" borderId="75" xfId="4" applyFont="1" applyFill="1" applyBorder="1" applyAlignment="1" applyProtection="1">
      <alignment horizontal="center" vertical="center" shrinkToFit="1"/>
    </xf>
    <xf numFmtId="38" fontId="24" fillId="9" borderId="101" xfId="4" applyFont="1" applyFill="1" applyBorder="1" applyAlignment="1" applyProtection="1">
      <alignment horizontal="center" vertical="center" shrinkToFit="1"/>
    </xf>
    <xf numFmtId="182" fontId="25" fillId="11" borderId="54" xfId="4" applyNumberFormat="1" applyFont="1" applyFill="1" applyBorder="1" applyAlignment="1" applyProtection="1">
      <alignment horizontal="right" vertical="center" shrinkToFit="1"/>
    </xf>
    <xf numFmtId="182" fontId="45" fillId="11" borderId="54" xfId="4" applyNumberFormat="1" applyFont="1" applyFill="1" applyBorder="1" applyAlignment="1" applyProtection="1">
      <alignment horizontal="right" vertical="center" shrinkToFit="1"/>
    </xf>
    <xf numFmtId="38" fontId="24" fillId="9" borderId="74" xfId="3" applyFont="1" applyFill="1" applyBorder="1" applyAlignment="1" applyProtection="1">
      <alignment horizontal="center" vertical="center"/>
    </xf>
    <xf numFmtId="38" fontId="24" fillId="9" borderId="61" xfId="3" applyFont="1" applyFill="1" applyBorder="1" applyAlignment="1" applyProtection="1">
      <alignment horizontal="center" vertical="center"/>
    </xf>
    <xf numFmtId="38" fontId="24" fillId="9" borderId="60" xfId="3" applyFont="1" applyFill="1" applyBorder="1" applyAlignment="1" applyProtection="1">
      <alignment horizontal="center" vertical="center"/>
    </xf>
    <xf numFmtId="0" fontId="17" fillId="3" borderId="3" xfId="2" applyFont="1" applyFill="1" applyBorder="1" applyAlignment="1">
      <alignment horizontal="center" vertical="center"/>
    </xf>
    <xf numFmtId="0" fontId="17" fillId="3" borderId="2" xfId="2" applyFont="1" applyFill="1" applyBorder="1" applyAlignment="1">
      <alignment horizontal="center" vertical="center"/>
    </xf>
    <xf numFmtId="0" fontId="17" fillId="3" borderId="2" xfId="2" applyFont="1" applyFill="1" applyBorder="1" applyAlignment="1">
      <alignment horizontal="center" vertical="center" shrinkToFit="1"/>
    </xf>
    <xf numFmtId="0" fontId="17" fillId="0" borderId="20" xfId="2" applyFont="1" applyBorder="1" applyAlignment="1">
      <alignment horizontal="center" vertical="center"/>
    </xf>
    <xf numFmtId="0" fontId="17" fillId="0" borderId="19" xfId="2" applyFont="1" applyBorder="1" applyAlignment="1">
      <alignment horizontal="center" vertical="center"/>
    </xf>
    <xf numFmtId="0" fontId="17" fillId="3" borderId="26" xfId="2" applyFont="1" applyFill="1" applyBorder="1" applyAlignment="1">
      <alignment horizontal="center" vertical="center" shrinkToFit="1"/>
    </xf>
    <xf numFmtId="0" fontId="17" fillId="3" borderId="29" xfId="2" applyFont="1" applyFill="1" applyBorder="1" applyAlignment="1">
      <alignment horizontal="center" vertical="center" shrinkToFit="1"/>
    </xf>
    <xf numFmtId="0" fontId="17" fillId="3" borderId="25" xfId="2" applyFont="1" applyFill="1" applyBorder="1" applyAlignment="1">
      <alignment horizontal="center" vertical="center" shrinkToFit="1"/>
    </xf>
    <xf numFmtId="0" fontId="24" fillId="9" borderId="100" xfId="2" applyFont="1" applyFill="1" applyBorder="1" applyAlignment="1">
      <alignment horizontal="center" vertical="center" shrinkToFit="1"/>
    </xf>
    <xf numFmtId="0" fontId="24" fillId="9" borderId="47" xfId="2" applyFont="1" applyFill="1" applyBorder="1" applyAlignment="1">
      <alignment horizontal="center" vertical="center" shrinkToFit="1"/>
    </xf>
    <xf numFmtId="182" fontId="45" fillId="21" borderId="47" xfId="4" applyNumberFormat="1" applyFont="1" applyFill="1" applyBorder="1" applyAlignment="1" applyProtection="1">
      <alignment horizontal="right" vertical="center" shrinkToFit="1"/>
    </xf>
    <xf numFmtId="182" fontId="25" fillId="21" borderId="47" xfId="4" applyNumberFormat="1" applyFont="1" applyFill="1" applyBorder="1" applyAlignment="1" applyProtection="1">
      <alignment horizontal="right" vertical="center" shrinkToFit="1"/>
    </xf>
    <xf numFmtId="0" fontId="14" fillId="0" borderId="0" xfId="2" applyFont="1" applyAlignment="1">
      <alignment horizontal="left" vertical="center"/>
    </xf>
    <xf numFmtId="38" fontId="14" fillId="0" borderId="0" xfId="3" applyFont="1" applyFill="1" applyAlignment="1" applyProtection="1">
      <alignment horizontal="right" vertical="center"/>
    </xf>
    <xf numFmtId="0" fontId="34" fillId="6" borderId="0" xfId="2" applyFont="1" applyFill="1" applyAlignment="1">
      <alignment horizontal="center" vertical="center" wrapText="1"/>
    </xf>
    <xf numFmtId="182" fontId="45" fillId="11" borderId="56" xfId="4" applyNumberFormat="1" applyFont="1" applyFill="1" applyBorder="1" applyAlignment="1" applyProtection="1">
      <alignment horizontal="right" vertical="center" shrinkToFit="1"/>
    </xf>
    <xf numFmtId="182" fontId="25" fillId="11" borderId="56" xfId="4" applyNumberFormat="1" applyFont="1" applyFill="1" applyBorder="1" applyAlignment="1" applyProtection="1">
      <alignment horizontal="right" vertical="center" shrinkToFit="1"/>
    </xf>
    <xf numFmtId="0" fontId="17" fillId="3" borderId="105" xfId="2" applyFont="1" applyFill="1" applyBorder="1" applyAlignment="1">
      <alignment horizontal="left" vertical="center" indent="2" shrinkToFit="1"/>
    </xf>
    <xf numFmtId="0" fontId="17" fillId="3" borderId="105" xfId="2" applyFont="1" applyFill="1" applyBorder="1" applyAlignment="1">
      <alignment vertical="center" wrapText="1" shrinkToFit="1" readingOrder="1"/>
    </xf>
    <xf numFmtId="0" fontId="17" fillId="3" borderId="59" xfId="2" applyFont="1" applyFill="1" applyBorder="1" applyAlignment="1">
      <alignment vertical="center" wrapText="1" shrinkToFit="1" readingOrder="1"/>
    </xf>
    <xf numFmtId="182" fontId="45" fillId="11" borderId="36" xfId="4" applyNumberFormat="1" applyFont="1" applyFill="1" applyBorder="1" applyAlignment="1" applyProtection="1">
      <alignment horizontal="right" vertical="center" shrinkToFit="1"/>
    </xf>
    <xf numFmtId="182" fontId="25" fillId="11" borderId="36" xfId="4" applyNumberFormat="1" applyFont="1" applyFill="1" applyBorder="1" applyAlignment="1" applyProtection="1">
      <alignment horizontal="right" vertical="center" shrinkToFit="1"/>
    </xf>
    <xf numFmtId="0" fontId="17" fillId="3" borderId="38" xfId="2" applyFont="1" applyFill="1" applyBorder="1" applyAlignment="1">
      <alignment horizontal="left" vertical="center" indent="2" shrinkToFit="1"/>
    </xf>
    <xf numFmtId="0" fontId="17" fillId="3" borderId="33" xfId="2" applyFont="1" applyFill="1" applyBorder="1" applyAlignment="1">
      <alignment horizontal="left" vertical="center" indent="2" shrinkToFit="1"/>
    </xf>
    <xf numFmtId="0" fontId="17" fillId="3" borderId="33" xfId="2" applyFont="1" applyFill="1" applyBorder="1" applyAlignment="1">
      <alignment vertical="center" wrapText="1" shrinkToFit="1" readingOrder="1"/>
    </xf>
    <xf numFmtId="0" fontId="17" fillId="3" borderId="32" xfId="2" applyFont="1" applyFill="1" applyBorder="1" applyAlignment="1">
      <alignment vertical="center" wrapText="1" shrinkToFit="1" readingOrder="1"/>
    </xf>
    <xf numFmtId="0" fontId="24" fillId="10" borderId="9" xfId="0" applyFont="1" applyFill="1" applyBorder="1" applyAlignment="1">
      <alignment horizontal="center" vertical="center"/>
    </xf>
    <xf numFmtId="0" fontId="24" fillId="10" borderId="8" xfId="0" applyFont="1" applyFill="1" applyBorder="1" applyAlignment="1">
      <alignment horizontal="center" vertical="center"/>
    </xf>
    <xf numFmtId="0" fontId="24" fillId="10" borderId="22" xfId="0" applyFont="1" applyFill="1" applyBorder="1" applyAlignment="1">
      <alignment horizontal="center" vertical="center"/>
    </xf>
    <xf numFmtId="0" fontId="17" fillId="0" borderId="62" xfId="9" applyFont="1" applyBorder="1" applyAlignment="1">
      <alignment horizontal="center" vertical="center" wrapText="1" shrinkToFit="1"/>
    </xf>
    <xf numFmtId="0" fontId="17" fillId="0" borderId="97" xfId="9" applyFont="1" applyBorder="1" applyAlignment="1">
      <alignment horizontal="center" vertical="center" shrinkToFit="1"/>
    </xf>
    <xf numFmtId="0" fontId="17" fillId="0" borderId="46" xfId="9" applyFont="1" applyBorder="1" applyAlignment="1">
      <alignment horizontal="center" vertical="center" shrinkToFit="1"/>
    </xf>
    <xf numFmtId="0" fontId="17" fillId="0" borderId="45" xfId="9" applyFont="1" applyBorder="1" applyAlignment="1">
      <alignment horizontal="center" vertical="center" shrinkToFit="1"/>
    </xf>
    <xf numFmtId="0" fontId="17" fillId="0" borderId="39" xfId="9" applyFont="1" applyBorder="1" applyAlignment="1">
      <alignment horizontal="center" vertical="center" wrapText="1" shrinkToFit="1"/>
    </xf>
    <xf numFmtId="0" fontId="17" fillId="0" borderId="27" xfId="9" applyFont="1" applyBorder="1" applyAlignment="1">
      <alignment horizontal="center" vertical="center" shrinkToFit="1"/>
    </xf>
    <xf numFmtId="0" fontId="17" fillId="0" borderId="39" xfId="9" applyFont="1" applyBorder="1" applyAlignment="1">
      <alignment horizontal="center" vertical="center" shrinkToFit="1"/>
    </xf>
    <xf numFmtId="0" fontId="14" fillId="0" borderId="150" xfId="9" applyFont="1" applyBorder="1" applyAlignment="1">
      <alignment horizontal="left" vertical="center" wrapText="1" shrinkToFit="1"/>
    </xf>
    <xf numFmtId="0" fontId="14" fillId="0" borderId="152" xfId="9" applyFont="1" applyBorder="1" applyAlignment="1">
      <alignment horizontal="left" vertical="center" wrapText="1" shrinkToFit="1"/>
    </xf>
    <xf numFmtId="0" fontId="14" fillId="0" borderId="84" xfId="9" applyFont="1" applyBorder="1" applyAlignment="1">
      <alignment horizontal="left" vertical="center" wrapText="1" shrinkToFit="1"/>
    </xf>
    <xf numFmtId="0" fontId="14" fillId="0" borderId="117" xfId="9" applyFont="1" applyBorder="1" applyAlignment="1">
      <alignment horizontal="left" vertical="center" wrapText="1" shrinkToFit="1"/>
    </xf>
    <xf numFmtId="0" fontId="14" fillId="0" borderId="134" xfId="9" applyFont="1" applyBorder="1" applyAlignment="1">
      <alignment horizontal="left" vertical="center" wrapText="1" shrinkToFit="1"/>
    </xf>
    <xf numFmtId="0" fontId="14" fillId="0" borderId="113" xfId="9" applyFont="1" applyBorder="1" applyAlignment="1">
      <alignment horizontal="left" vertical="center" wrapText="1" shrinkToFit="1"/>
    </xf>
    <xf numFmtId="0" fontId="17" fillId="0" borderId="62" xfId="9" applyFont="1" applyBorder="1" applyAlignment="1">
      <alignment horizontal="center" vertical="center" shrinkToFit="1"/>
    </xf>
    <xf numFmtId="0" fontId="17" fillId="0" borderId="49" xfId="9" applyFont="1" applyBorder="1" applyAlignment="1">
      <alignment horizontal="center" vertical="center" shrinkToFit="1"/>
    </xf>
    <xf numFmtId="0" fontId="17" fillId="0" borderId="11" xfId="9" applyFont="1" applyBorder="1" applyAlignment="1">
      <alignment horizontal="center" vertical="center" shrinkToFit="1"/>
    </xf>
    <xf numFmtId="0" fontId="17" fillId="0" borderId="111" xfId="9" applyFont="1" applyBorder="1" applyAlignment="1">
      <alignment horizontal="center" vertical="center" wrapText="1" shrinkToFit="1"/>
    </xf>
    <xf numFmtId="0" fontId="17" fillId="0" borderId="40" xfId="9" applyFont="1" applyBorder="1" applyAlignment="1">
      <alignment horizontal="center" vertical="center" wrapText="1" shrinkToFit="1"/>
    </xf>
    <xf numFmtId="0" fontId="17" fillId="0" borderId="46" xfId="9" applyFont="1" applyBorder="1" applyAlignment="1">
      <alignment horizontal="center" vertical="center" wrapText="1" shrinkToFit="1"/>
    </xf>
    <xf numFmtId="0" fontId="17" fillId="0" borderId="45" xfId="9" applyFont="1" applyBorder="1" applyAlignment="1">
      <alignment horizontal="center" vertical="center" wrapText="1" shrinkToFit="1"/>
    </xf>
    <xf numFmtId="181" fontId="25" fillId="15" borderId="126" xfId="1" applyNumberFormat="1" applyFont="1" applyFill="1" applyBorder="1" applyAlignment="1" applyProtection="1">
      <alignment vertical="center"/>
    </xf>
    <xf numFmtId="176" fontId="24" fillId="9" borderId="15" xfId="9" applyNumberFormat="1" applyFont="1" applyFill="1" applyBorder="1" applyAlignment="1">
      <alignment horizontal="center" vertical="center" shrinkToFit="1"/>
    </xf>
    <xf numFmtId="176" fontId="24" fillId="9" borderId="14" xfId="9" applyNumberFormat="1" applyFont="1" applyFill="1" applyBorder="1" applyAlignment="1">
      <alignment horizontal="center" vertical="center" shrinkToFit="1"/>
    </xf>
    <xf numFmtId="176" fontId="24" fillId="9" borderId="49" xfId="9" applyNumberFormat="1" applyFont="1" applyFill="1" applyBorder="1" applyAlignment="1">
      <alignment horizontal="center" vertical="center" shrinkToFit="1"/>
    </xf>
    <xf numFmtId="176" fontId="24" fillId="9" borderId="48" xfId="9" applyNumberFormat="1" applyFont="1" applyFill="1" applyBorder="1" applyAlignment="1">
      <alignment horizontal="center" vertical="center" shrinkToFit="1"/>
    </xf>
    <xf numFmtId="38" fontId="25" fillId="15" borderId="151" xfId="8" applyFont="1" applyFill="1" applyBorder="1" applyAlignment="1" applyProtection="1">
      <alignment horizontal="center" vertical="center"/>
    </xf>
    <xf numFmtId="38" fontId="25" fillId="15" borderId="67" xfId="8" applyFont="1" applyFill="1" applyBorder="1" applyAlignment="1" applyProtection="1">
      <alignment horizontal="center" vertical="center"/>
    </xf>
    <xf numFmtId="38" fontId="25" fillId="15" borderId="49" xfId="8" applyFont="1" applyFill="1" applyBorder="1" applyAlignment="1" applyProtection="1">
      <alignment horizontal="center" vertical="center"/>
    </xf>
    <xf numFmtId="38" fontId="25" fillId="15" borderId="11" xfId="8" applyFont="1" applyFill="1" applyBorder="1" applyAlignment="1" applyProtection="1">
      <alignment horizontal="center" vertical="center"/>
    </xf>
    <xf numFmtId="38" fontId="25" fillId="15" borderId="12" xfId="8" applyFont="1" applyFill="1" applyBorder="1" applyAlignment="1" applyProtection="1">
      <alignment horizontal="center" vertical="center"/>
    </xf>
    <xf numFmtId="181" fontId="25" fillId="21" borderId="49" xfId="1" applyNumberFormat="1" applyFont="1" applyFill="1" applyBorder="1" applyAlignment="1" applyProtection="1">
      <alignment vertical="center"/>
    </xf>
    <xf numFmtId="181" fontId="25" fillId="21" borderId="11" xfId="1" applyNumberFormat="1" applyFont="1" applyFill="1" applyBorder="1" applyAlignment="1" applyProtection="1">
      <alignment vertical="center"/>
    </xf>
    <xf numFmtId="181" fontId="25" fillId="21" borderId="12" xfId="1" applyNumberFormat="1" applyFont="1" applyFill="1" applyBorder="1" applyAlignment="1" applyProtection="1">
      <alignment vertical="center"/>
    </xf>
    <xf numFmtId="181" fontId="25" fillId="21" borderId="10" xfId="1" applyNumberFormat="1" applyFont="1" applyFill="1" applyBorder="1" applyAlignment="1" applyProtection="1">
      <alignment vertical="center"/>
    </xf>
    <xf numFmtId="38" fontId="25" fillId="15" borderId="10" xfId="8" applyFont="1" applyFill="1" applyBorder="1" applyAlignment="1" applyProtection="1">
      <alignment horizontal="center" vertical="center"/>
    </xf>
    <xf numFmtId="0" fontId="17" fillId="0" borderId="152" xfId="9" applyFont="1" applyBorder="1" applyAlignment="1">
      <alignment horizontal="left" vertical="center" wrapText="1" shrinkToFit="1"/>
    </xf>
    <xf numFmtId="0" fontId="17" fillId="0" borderId="149" xfId="9" applyFont="1" applyBorder="1" applyAlignment="1">
      <alignment horizontal="left" vertical="center" wrapText="1" shrinkToFit="1"/>
    </xf>
    <xf numFmtId="181" fontId="25" fillId="21" borderId="141" xfId="1" applyNumberFormat="1" applyFont="1" applyFill="1" applyBorder="1" applyAlignment="1" applyProtection="1">
      <alignment vertical="center"/>
    </xf>
    <xf numFmtId="181" fontId="25" fillId="21" borderId="142" xfId="1" applyNumberFormat="1" applyFont="1" applyFill="1" applyBorder="1" applyAlignment="1" applyProtection="1">
      <alignment vertical="center"/>
    </xf>
    <xf numFmtId="181" fontId="25" fillId="21" borderId="143" xfId="1" applyNumberFormat="1" applyFont="1" applyFill="1" applyBorder="1" applyAlignment="1" applyProtection="1">
      <alignment vertical="center"/>
    </xf>
    <xf numFmtId="181" fontId="25" fillId="15" borderId="144" xfId="1" applyNumberFormat="1" applyFont="1" applyFill="1" applyBorder="1" applyAlignment="1" applyProtection="1">
      <alignment vertical="center"/>
    </xf>
    <xf numFmtId="181" fontId="25" fillId="15" borderId="142" xfId="1" applyNumberFormat="1" applyFont="1" applyFill="1" applyBorder="1" applyAlignment="1" applyProtection="1">
      <alignment vertical="center"/>
    </xf>
    <xf numFmtId="181" fontId="25" fillId="15" borderId="128" xfId="1" applyNumberFormat="1" applyFont="1" applyFill="1" applyBorder="1" applyAlignment="1" applyProtection="1">
      <alignment vertical="center"/>
    </xf>
    <xf numFmtId="181" fontId="25" fillId="15" borderId="132" xfId="1" applyNumberFormat="1" applyFont="1" applyFill="1" applyBorder="1" applyAlignment="1" applyProtection="1">
      <alignment vertical="center"/>
    </xf>
    <xf numFmtId="181" fontId="25" fillId="15" borderId="127" xfId="1" applyNumberFormat="1" applyFont="1" applyFill="1" applyBorder="1" applyAlignment="1" applyProtection="1">
      <alignment vertical="center"/>
    </xf>
    <xf numFmtId="181" fontId="25" fillId="15" borderId="143" xfId="1" applyNumberFormat="1" applyFont="1" applyFill="1" applyBorder="1" applyAlignment="1" applyProtection="1">
      <alignment vertical="center"/>
    </xf>
    <xf numFmtId="181" fontId="25" fillId="15" borderId="91" xfId="1" applyNumberFormat="1" applyFont="1" applyFill="1" applyBorder="1" applyAlignment="1" applyProtection="1">
      <alignment vertical="center"/>
    </xf>
    <xf numFmtId="181" fontId="25" fillId="21" borderId="126" xfId="1" applyNumberFormat="1" applyFont="1" applyFill="1" applyBorder="1" applyAlignment="1" applyProtection="1">
      <alignment vertical="center"/>
    </xf>
    <xf numFmtId="181" fontId="25" fillId="21" borderId="127" xfId="1" applyNumberFormat="1" applyFont="1" applyFill="1" applyBorder="1" applyAlignment="1" applyProtection="1">
      <alignment vertical="center"/>
    </xf>
    <xf numFmtId="181" fontId="25" fillId="15" borderId="83" xfId="1" applyNumberFormat="1" applyFont="1" applyFill="1" applyBorder="1" applyAlignment="1" applyProtection="1">
      <alignment vertical="center"/>
    </xf>
    <xf numFmtId="0" fontId="17" fillId="0" borderId="117" xfId="9" applyFont="1" applyBorder="1" applyAlignment="1">
      <alignment horizontal="left" vertical="center" wrapText="1" shrinkToFit="1"/>
    </xf>
    <xf numFmtId="0" fontId="17" fillId="0" borderId="85" xfId="9" applyFont="1" applyBorder="1" applyAlignment="1">
      <alignment horizontal="left" vertical="center" wrapText="1" shrinkToFit="1"/>
    </xf>
    <xf numFmtId="181" fontId="25" fillId="21" borderId="125" xfId="1" applyNumberFormat="1" applyFont="1" applyFill="1" applyBorder="1" applyAlignment="1" applyProtection="1">
      <alignment vertical="center"/>
    </xf>
    <xf numFmtId="38" fontId="25" fillId="14" borderId="47" xfId="8" applyFont="1" applyFill="1" applyBorder="1" applyAlignment="1" applyProtection="1">
      <alignment horizontal="center" vertical="center"/>
    </xf>
    <xf numFmtId="38" fontId="25" fillId="14" borderId="142" xfId="8" applyFont="1" applyFill="1" applyBorder="1" applyAlignment="1" applyProtection="1">
      <alignment horizontal="center" vertical="center"/>
    </xf>
    <xf numFmtId="0" fontId="17" fillId="0" borderId="122" xfId="9" applyFont="1" applyBorder="1" applyAlignment="1">
      <alignment horizontal="left" vertical="center" wrapText="1" shrinkToFit="1"/>
    </xf>
    <xf numFmtId="0" fontId="17" fillId="0" borderId="93" xfId="9" applyFont="1" applyBorder="1" applyAlignment="1">
      <alignment horizontal="left" vertical="center" wrapText="1" shrinkToFit="1"/>
    </xf>
    <xf numFmtId="181" fontId="25" fillId="21" borderId="140" xfId="1" applyNumberFormat="1" applyFont="1" applyFill="1" applyBorder="1" applyAlignment="1" applyProtection="1">
      <alignment vertical="center"/>
    </xf>
    <xf numFmtId="181" fontId="25" fillId="21" borderId="128" xfId="1" applyNumberFormat="1" applyFont="1" applyFill="1" applyBorder="1" applyAlignment="1" applyProtection="1">
      <alignment vertical="center"/>
    </xf>
    <xf numFmtId="181" fontId="25" fillId="21" borderId="132" xfId="1" applyNumberFormat="1" applyFont="1" applyFill="1" applyBorder="1" applyAlignment="1" applyProtection="1">
      <alignment vertical="center"/>
    </xf>
    <xf numFmtId="38" fontId="25" fillId="14" borderId="24" xfId="8" applyFont="1" applyFill="1" applyBorder="1" applyAlignment="1" applyProtection="1">
      <alignment horizontal="center" vertical="center"/>
    </xf>
    <xf numFmtId="38" fontId="25" fillId="14" borderId="11" xfId="8" applyFont="1" applyFill="1" applyBorder="1" applyAlignment="1" applyProtection="1">
      <alignment horizontal="center" vertical="center"/>
    </xf>
    <xf numFmtId="181" fontId="25" fillId="21" borderId="48" xfId="1" applyNumberFormat="1" applyFont="1" applyFill="1" applyBorder="1" applyAlignment="1" applyProtection="1">
      <alignment vertical="center"/>
    </xf>
    <xf numFmtId="38" fontId="25" fillId="14" borderId="143" xfId="8" applyFont="1" applyFill="1" applyBorder="1" applyAlignment="1" applyProtection="1">
      <alignment horizontal="center" vertical="center"/>
    </xf>
    <xf numFmtId="38" fontId="25" fillId="14" borderId="144" xfId="8" applyFont="1" applyFill="1" applyBorder="1" applyAlignment="1" applyProtection="1">
      <alignment horizontal="center" vertical="center"/>
    </xf>
    <xf numFmtId="38" fontId="25" fillId="14" borderId="83" xfId="8" applyFont="1" applyFill="1" applyBorder="1" applyAlignment="1" applyProtection="1">
      <alignment horizontal="center" vertical="center"/>
    </xf>
    <xf numFmtId="38" fontId="25" fillId="14" borderId="126" xfId="8" applyFont="1" applyFill="1" applyBorder="1" applyAlignment="1" applyProtection="1">
      <alignment horizontal="center" vertical="center"/>
    </xf>
    <xf numFmtId="38" fontId="25" fillId="14" borderId="130" xfId="8" applyFont="1" applyFill="1" applyBorder="1" applyAlignment="1" applyProtection="1">
      <alignment horizontal="center" vertical="center"/>
    </xf>
    <xf numFmtId="38" fontId="25" fillId="14" borderId="124" xfId="8" applyFont="1" applyFill="1" applyBorder="1" applyAlignment="1" applyProtection="1">
      <alignment horizontal="center" vertical="center"/>
    </xf>
    <xf numFmtId="38" fontId="25" fillId="14" borderId="133" xfId="8" applyFont="1" applyFill="1" applyBorder="1" applyAlignment="1" applyProtection="1">
      <alignment horizontal="center" vertical="center"/>
    </xf>
    <xf numFmtId="38" fontId="25" fillId="14" borderId="116" xfId="8" applyFont="1" applyFill="1" applyBorder="1" applyAlignment="1" applyProtection="1">
      <alignment horizontal="center" vertical="center"/>
    </xf>
    <xf numFmtId="38" fontId="25" fillId="14" borderId="127" xfId="8" applyFont="1" applyFill="1" applyBorder="1" applyAlignment="1" applyProtection="1">
      <alignment horizontal="center" vertical="center"/>
    </xf>
    <xf numFmtId="181" fontId="25" fillId="21" borderId="124" xfId="1" applyNumberFormat="1" applyFont="1" applyFill="1" applyBorder="1" applyAlignment="1" applyProtection="1">
      <alignment vertical="center"/>
    </xf>
    <xf numFmtId="181" fontId="25" fillId="21" borderId="133" xfId="1" applyNumberFormat="1" applyFont="1" applyFill="1" applyBorder="1" applyAlignment="1" applyProtection="1">
      <alignment vertical="center"/>
    </xf>
    <xf numFmtId="181" fontId="25" fillId="21" borderId="130" xfId="1" applyNumberFormat="1" applyFont="1" applyFill="1" applyBorder="1" applyAlignment="1" applyProtection="1">
      <alignment vertical="center"/>
    </xf>
    <xf numFmtId="181" fontId="25" fillId="21" borderId="131" xfId="1" applyNumberFormat="1" applyFont="1" applyFill="1" applyBorder="1" applyAlignment="1" applyProtection="1">
      <alignment vertical="center"/>
    </xf>
    <xf numFmtId="38" fontId="25" fillId="14" borderId="87" xfId="8" applyFont="1" applyFill="1" applyBorder="1" applyAlignment="1" applyProtection="1">
      <alignment horizontal="center" vertical="center"/>
    </xf>
    <xf numFmtId="176" fontId="13" fillId="0" borderId="0" xfId="9" applyNumberFormat="1" applyFont="1" applyAlignment="1">
      <alignment horizontal="center" vertical="center" wrapText="1" shrinkToFit="1"/>
    </xf>
    <xf numFmtId="181" fontId="25" fillId="21" borderId="135" xfId="1" applyNumberFormat="1" applyFont="1" applyFill="1" applyBorder="1" applyAlignment="1" applyProtection="1">
      <alignment vertical="center"/>
    </xf>
    <xf numFmtId="38" fontId="25" fillId="14" borderId="131" xfId="8" applyFont="1" applyFill="1" applyBorder="1" applyAlignment="1" applyProtection="1">
      <alignment horizontal="center" vertical="center"/>
    </xf>
    <xf numFmtId="38" fontId="25" fillId="14" borderId="86" xfId="8" applyFont="1" applyFill="1" applyBorder="1" applyAlignment="1" applyProtection="1">
      <alignment horizontal="center" vertical="center"/>
    </xf>
    <xf numFmtId="38" fontId="25" fillId="14" borderId="89" xfId="8" applyFont="1" applyFill="1" applyBorder="1" applyAlignment="1" applyProtection="1">
      <alignment horizontal="center" vertical="center"/>
    </xf>
    <xf numFmtId="38" fontId="25" fillId="14" borderId="88" xfId="8" applyFont="1" applyFill="1" applyBorder="1" applyAlignment="1" applyProtection="1">
      <alignment horizontal="center" vertical="center"/>
    </xf>
    <xf numFmtId="38" fontId="25" fillId="14" borderId="82" xfId="8" applyFont="1" applyFill="1" applyBorder="1" applyAlignment="1" applyProtection="1">
      <alignment horizontal="center" vertical="center"/>
    </xf>
    <xf numFmtId="38" fontId="25" fillId="14" borderId="84" xfId="8" applyFont="1" applyFill="1" applyBorder="1" applyAlignment="1" applyProtection="1">
      <alignment horizontal="center" vertical="center"/>
    </xf>
    <xf numFmtId="181" fontId="25" fillId="21" borderId="86" xfId="1" applyNumberFormat="1" applyFont="1" applyFill="1" applyBorder="1" applyAlignment="1" applyProtection="1">
      <alignment vertical="center"/>
    </xf>
    <xf numFmtId="181" fontId="25" fillId="21" borderId="87" xfId="1" applyNumberFormat="1" applyFont="1" applyFill="1" applyBorder="1" applyAlignment="1" applyProtection="1">
      <alignment vertical="center"/>
    </xf>
    <xf numFmtId="181" fontId="25" fillId="21" borderId="89" xfId="1" applyNumberFormat="1" applyFont="1" applyFill="1" applyBorder="1" applyAlignment="1" applyProtection="1">
      <alignment vertical="center"/>
    </xf>
    <xf numFmtId="181" fontId="25" fillId="21" borderId="84" xfId="1" applyNumberFormat="1" applyFont="1" applyFill="1" applyBorder="1" applyAlignment="1" applyProtection="1">
      <alignment vertical="center"/>
    </xf>
    <xf numFmtId="181" fontId="25" fillId="21" borderId="83" xfId="1" applyNumberFormat="1" applyFont="1" applyFill="1" applyBorder="1" applyAlignment="1" applyProtection="1">
      <alignment vertical="center"/>
    </xf>
    <xf numFmtId="181" fontId="25" fillId="21" borderId="82" xfId="1" applyNumberFormat="1" applyFont="1" applyFill="1" applyBorder="1" applyAlignment="1" applyProtection="1">
      <alignment vertical="center"/>
    </xf>
    <xf numFmtId="38" fontId="25" fillId="14" borderId="85" xfId="8" applyFont="1" applyFill="1" applyBorder="1" applyAlignment="1" applyProtection="1">
      <alignment horizontal="center" vertical="center"/>
    </xf>
    <xf numFmtId="38" fontId="25" fillId="14" borderId="112" xfId="8" applyFont="1" applyFill="1" applyBorder="1" applyAlignment="1" applyProtection="1">
      <alignment horizontal="center" vertical="center"/>
    </xf>
    <xf numFmtId="38" fontId="25" fillId="14" borderId="114" xfId="8" applyFont="1" applyFill="1" applyBorder="1" applyAlignment="1" applyProtection="1">
      <alignment horizontal="center" vertical="center"/>
    </xf>
    <xf numFmtId="38" fontId="25" fillId="14" borderId="134" xfId="8" applyFont="1" applyFill="1" applyBorder="1" applyAlignment="1" applyProtection="1">
      <alignment horizontal="center" vertical="center"/>
    </xf>
    <xf numFmtId="176" fontId="16" fillId="0" borderId="0" xfId="9" applyNumberFormat="1" applyFont="1" applyAlignment="1">
      <alignment horizontal="center" vertical="center" wrapText="1" shrinkToFit="1"/>
    </xf>
    <xf numFmtId="181" fontId="25" fillId="21" borderId="112" xfId="1" applyNumberFormat="1" applyFont="1" applyFill="1" applyBorder="1" applyAlignment="1" applyProtection="1">
      <alignment vertical="center"/>
    </xf>
    <xf numFmtId="181" fontId="25" fillId="21" borderId="116" xfId="1" applyNumberFormat="1" applyFont="1" applyFill="1" applyBorder="1" applyAlignment="1" applyProtection="1">
      <alignment vertical="center"/>
    </xf>
    <xf numFmtId="181" fontId="25" fillId="21" borderId="114" xfId="1" applyNumberFormat="1" applyFont="1" applyFill="1" applyBorder="1" applyAlignment="1" applyProtection="1">
      <alignment vertical="center"/>
    </xf>
    <xf numFmtId="181" fontId="25" fillId="21" borderId="88" xfId="1" applyNumberFormat="1" applyFont="1" applyFill="1" applyBorder="1" applyAlignment="1" applyProtection="1">
      <alignment vertical="center"/>
    </xf>
    <xf numFmtId="181" fontId="25" fillId="21" borderId="85" xfId="1" applyNumberFormat="1" applyFont="1" applyFill="1" applyBorder="1" applyAlignment="1" applyProtection="1">
      <alignment vertical="center"/>
    </xf>
    <xf numFmtId="38" fontId="25" fillId="11" borderId="137" xfId="8" applyFont="1" applyFill="1" applyBorder="1" applyAlignment="1" applyProtection="1">
      <alignment horizontal="center" vertical="center"/>
    </xf>
    <xf numFmtId="38" fontId="25" fillId="11" borderId="138" xfId="8" applyFont="1" applyFill="1" applyBorder="1" applyAlignment="1" applyProtection="1">
      <alignment horizontal="center" vertical="center"/>
    </xf>
    <xf numFmtId="38" fontId="25" fillId="11" borderId="139" xfId="8" applyFont="1" applyFill="1" applyBorder="1" applyAlignment="1" applyProtection="1">
      <alignment horizontal="center" vertical="center"/>
    </xf>
    <xf numFmtId="181" fontId="25" fillId="11" borderId="137" xfId="1" applyNumberFormat="1" applyFont="1" applyFill="1" applyBorder="1" applyAlignment="1" applyProtection="1">
      <alignment vertical="center"/>
    </xf>
    <xf numFmtId="181" fontId="25" fillId="11" borderId="138" xfId="1" applyNumberFormat="1" applyFont="1" applyFill="1" applyBorder="1" applyAlignment="1" applyProtection="1">
      <alignment vertical="center"/>
    </xf>
    <xf numFmtId="38" fontId="25" fillId="11" borderId="136" xfId="8" applyFont="1" applyFill="1" applyBorder="1" applyAlignment="1" applyProtection="1">
      <alignment horizontal="center" vertical="center"/>
    </xf>
    <xf numFmtId="38" fontId="25" fillId="11" borderId="126" xfId="8" applyFont="1" applyFill="1" applyBorder="1" applyAlignment="1" applyProtection="1">
      <alignment horizontal="center" vertical="center"/>
    </xf>
    <xf numFmtId="38" fontId="25" fillId="11" borderId="127" xfId="8" applyFont="1" applyFill="1" applyBorder="1" applyAlignment="1" applyProtection="1">
      <alignment horizontal="center" vertical="center"/>
    </xf>
    <xf numFmtId="181" fontId="25" fillId="11" borderId="125" xfId="1" applyNumberFormat="1" applyFont="1" applyFill="1" applyBorder="1" applyAlignment="1" applyProtection="1">
      <alignment vertical="center"/>
    </xf>
    <xf numFmtId="181" fontId="25" fillId="11" borderId="126" xfId="1" applyNumberFormat="1" applyFont="1" applyFill="1" applyBorder="1" applyAlignment="1" applyProtection="1">
      <alignment vertical="center"/>
    </xf>
    <xf numFmtId="181" fontId="25" fillId="11" borderId="127" xfId="1" applyNumberFormat="1" applyFont="1" applyFill="1" applyBorder="1" applyAlignment="1" applyProtection="1">
      <alignment vertical="center"/>
    </xf>
    <xf numFmtId="38" fontId="25" fillId="11" borderId="125" xfId="8" applyFont="1" applyFill="1" applyBorder="1" applyAlignment="1" applyProtection="1">
      <alignment horizontal="center" vertical="center"/>
    </xf>
    <xf numFmtId="38" fontId="25" fillId="11" borderId="83" xfId="8" applyFont="1" applyFill="1" applyBorder="1" applyAlignment="1" applyProtection="1">
      <alignment horizontal="center" vertical="center"/>
    </xf>
    <xf numFmtId="38" fontId="25" fillId="11" borderId="37" xfId="8" applyFont="1" applyFill="1" applyBorder="1" applyAlignment="1" applyProtection="1">
      <alignment horizontal="center" vertical="center"/>
    </xf>
    <xf numFmtId="38" fontId="25" fillId="11" borderId="35" xfId="8" applyFont="1" applyFill="1" applyBorder="1" applyAlignment="1" applyProtection="1">
      <alignment horizontal="center" vertical="center"/>
    </xf>
    <xf numFmtId="181" fontId="25" fillId="11" borderId="111" xfId="1" applyNumberFormat="1" applyFont="1" applyFill="1" applyBorder="1" applyAlignment="1" applyProtection="1">
      <alignment vertical="center"/>
    </xf>
    <xf numFmtId="181" fontId="25" fillId="11" borderId="40" xfId="1" applyNumberFormat="1" applyFont="1" applyFill="1" applyBorder="1" applyAlignment="1" applyProtection="1">
      <alignment vertical="center"/>
    </xf>
    <xf numFmtId="181" fontId="25" fillId="11" borderId="112" xfId="1" applyNumberFormat="1" applyFont="1" applyFill="1" applyBorder="1" applyAlignment="1" applyProtection="1">
      <alignment vertical="center"/>
    </xf>
    <xf numFmtId="181" fontId="25" fillId="11" borderId="116" xfId="1" applyNumberFormat="1" applyFont="1" applyFill="1" applyBorder="1" applyAlignment="1" applyProtection="1">
      <alignment vertical="center"/>
    </xf>
    <xf numFmtId="181" fontId="25" fillId="11" borderId="69" xfId="1" applyNumberFormat="1" applyFont="1" applyFill="1" applyBorder="1" applyAlignment="1" applyProtection="1">
      <alignment vertical="center"/>
    </xf>
    <xf numFmtId="181" fontId="25" fillId="11" borderId="110" xfId="1" applyNumberFormat="1" applyFont="1" applyFill="1" applyBorder="1" applyAlignment="1" applyProtection="1">
      <alignment vertical="center"/>
    </xf>
    <xf numFmtId="38" fontId="25" fillId="11" borderId="40" xfId="8" applyFont="1" applyFill="1" applyBorder="1" applyAlignment="1" applyProtection="1">
      <alignment horizontal="center" vertical="center"/>
    </xf>
    <xf numFmtId="38" fontId="25" fillId="11" borderId="130" xfId="8" applyFont="1" applyFill="1" applyBorder="1" applyAlignment="1" applyProtection="1">
      <alignment horizontal="center" vertical="center"/>
    </xf>
    <xf numFmtId="38" fontId="25" fillId="11" borderId="131" xfId="8" applyFont="1" applyFill="1" applyBorder="1" applyAlignment="1" applyProtection="1">
      <alignment horizontal="center" vertical="center"/>
    </xf>
    <xf numFmtId="181" fontId="25" fillId="11" borderId="88" xfId="1" applyNumberFormat="1" applyFont="1" applyFill="1" applyBorder="1" applyAlignment="1" applyProtection="1">
      <alignment vertical="center"/>
    </xf>
    <xf numFmtId="181" fontId="25" fillId="11" borderId="87" xfId="1" applyNumberFormat="1" applyFont="1" applyFill="1" applyBorder="1" applyAlignment="1" applyProtection="1">
      <alignment vertical="center"/>
    </xf>
    <xf numFmtId="181" fontId="25" fillId="11" borderId="86" xfId="1" applyNumberFormat="1" applyFont="1" applyFill="1" applyBorder="1" applyAlignment="1" applyProtection="1">
      <alignment vertical="center"/>
    </xf>
    <xf numFmtId="181" fontId="25" fillId="11" borderId="89" xfId="1" applyNumberFormat="1" applyFont="1" applyFill="1" applyBorder="1" applyAlignment="1" applyProtection="1">
      <alignment vertical="center"/>
    </xf>
    <xf numFmtId="38" fontId="25" fillId="11" borderId="87" xfId="8" applyFont="1" applyFill="1" applyBorder="1" applyAlignment="1" applyProtection="1">
      <alignment horizontal="center" vertical="center"/>
    </xf>
    <xf numFmtId="181" fontId="25" fillId="11" borderId="82" xfId="1" applyNumberFormat="1" applyFont="1" applyFill="1" applyBorder="1" applyAlignment="1" applyProtection="1">
      <alignment vertical="center"/>
    </xf>
    <xf numFmtId="181" fontId="25" fillId="11" borderId="83" xfId="1" applyNumberFormat="1" applyFont="1" applyFill="1" applyBorder="1" applyAlignment="1" applyProtection="1">
      <alignment vertical="center"/>
    </xf>
    <xf numFmtId="181" fontId="25" fillId="11" borderId="85" xfId="1" applyNumberFormat="1" applyFont="1" applyFill="1" applyBorder="1" applyAlignment="1" applyProtection="1">
      <alignment vertical="center"/>
    </xf>
    <xf numFmtId="181" fontId="25" fillId="11" borderId="84" xfId="1" applyNumberFormat="1" applyFont="1" applyFill="1" applyBorder="1" applyAlignment="1" applyProtection="1">
      <alignment vertical="center"/>
    </xf>
    <xf numFmtId="38" fontId="25" fillId="11" borderId="128" xfId="8" applyFont="1" applyFill="1" applyBorder="1" applyAlignment="1" applyProtection="1">
      <alignment horizontal="center" vertical="center"/>
    </xf>
    <xf numFmtId="38" fontId="25" fillId="11" borderId="132" xfId="8" applyFont="1" applyFill="1" applyBorder="1" applyAlignment="1" applyProtection="1">
      <alignment horizontal="center" vertical="center"/>
    </xf>
    <xf numFmtId="38" fontId="25" fillId="11" borderId="91" xfId="8" applyFont="1" applyFill="1" applyBorder="1" applyAlignment="1" applyProtection="1">
      <alignment horizontal="center" vertical="center"/>
    </xf>
    <xf numFmtId="181" fontId="25" fillId="11" borderId="92" xfId="1" applyNumberFormat="1" applyFont="1" applyFill="1" applyBorder="1" applyAlignment="1" applyProtection="1">
      <alignment vertical="center"/>
    </xf>
    <xf numFmtId="181" fontId="25" fillId="11" borderId="91" xfId="1" applyNumberFormat="1" applyFont="1" applyFill="1" applyBorder="1" applyAlignment="1" applyProtection="1">
      <alignment vertical="center"/>
    </xf>
    <xf numFmtId="181" fontId="25" fillId="11" borderId="90" xfId="1" applyNumberFormat="1" applyFont="1" applyFill="1" applyBorder="1" applyAlignment="1" applyProtection="1">
      <alignment vertical="center"/>
    </xf>
    <xf numFmtId="181" fontId="25" fillId="11" borderId="93" xfId="1" applyNumberFormat="1" applyFont="1" applyFill="1" applyBorder="1" applyAlignment="1" applyProtection="1">
      <alignment vertical="center"/>
    </xf>
    <xf numFmtId="177" fontId="25" fillId="0" borderId="36" xfId="10" applyNumberFormat="1" applyFont="1" applyFill="1" applyBorder="1" applyAlignment="1" applyProtection="1">
      <alignment horizontal="center" vertical="center"/>
      <protection locked="0"/>
    </xf>
    <xf numFmtId="177" fontId="25" fillId="0" borderId="28" xfId="10" applyNumberFormat="1" applyFont="1" applyFill="1" applyBorder="1" applyAlignment="1" applyProtection="1">
      <alignment horizontal="center" vertical="center"/>
      <protection locked="0"/>
    </xf>
    <xf numFmtId="177" fontId="25" fillId="0" borderId="27" xfId="10" applyNumberFormat="1" applyFont="1" applyFill="1" applyBorder="1" applyAlignment="1" applyProtection="1">
      <alignment horizontal="center" vertical="center"/>
      <protection locked="0"/>
    </xf>
    <xf numFmtId="177" fontId="25" fillId="0" borderId="38" xfId="10" applyNumberFormat="1" applyFont="1" applyFill="1" applyBorder="1" applyAlignment="1" applyProtection="1">
      <alignment horizontal="center" vertical="center"/>
      <protection locked="0"/>
    </xf>
    <xf numFmtId="177" fontId="25" fillId="0" borderId="70" xfId="10" applyNumberFormat="1" applyFont="1" applyFill="1" applyBorder="1" applyAlignment="1" applyProtection="1">
      <alignment horizontal="center" vertical="center"/>
      <protection locked="0"/>
    </xf>
    <xf numFmtId="0" fontId="17" fillId="0" borderId="36" xfId="9" applyFont="1" applyBorder="1" applyAlignment="1" applyProtection="1">
      <alignment horizontal="center" vertical="center"/>
      <protection locked="0"/>
    </xf>
    <xf numFmtId="0" fontId="24" fillId="8" borderId="28" xfId="9" applyFont="1" applyFill="1" applyBorder="1" applyAlignment="1">
      <alignment horizontal="center" vertical="center" shrinkToFit="1"/>
    </xf>
    <xf numFmtId="0" fontId="24" fillId="8" borderId="38" xfId="9" applyFont="1" applyFill="1" applyBorder="1" applyAlignment="1">
      <alignment horizontal="center" vertical="center" shrinkToFit="1"/>
    </xf>
    <xf numFmtId="0" fontId="24" fillId="8" borderId="27" xfId="9" applyFont="1" applyFill="1" applyBorder="1" applyAlignment="1">
      <alignment horizontal="center" vertical="center" shrinkToFit="1"/>
    </xf>
    <xf numFmtId="177" fontId="25" fillId="0" borderId="43" xfId="10" applyNumberFormat="1" applyFont="1" applyFill="1" applyBorder="1" applyAlignment="1" applyProtection="1">
      <alignment horizontal="center" vertical="center"/>
      <protection locked="0"/>
    </xf>
    <xf numFmtId="177" fontId="25" fillId="0" borderId="42" xfId="10" applyNumberFormat="1" applyFont="1" applyFill="1" applyBorder="1" applyAlignment="1" applyProtection="1">
      <alignment horizontal="center" vertical="center"/>
      <protection locked="0"/>
    </xf>
    <xf numFmtId="177" fontId="25" fillId="0" borderId="80" xfId="10" applyNumberFormat="1" applyFont="1" applyFill="1" applyBorder="1" applyAlignment="1" applyProtection="1">
      <alignment horizontal="center" vertical="center"/>
      <protection locked="0"/>
    </xf>
    <xf numFmtId="177" fontId="25" fillId="0" borderId="44" xfId="10" applyNumberFormat="1" applyFont="1" applyFill="1" applyBorder="1" applyAlignment="1" applyProtection="1">
      <alignment horizontal="center" vertical="center"/>
      <protection locked="0"/>
    </xf>
    <xf numFmtId="0" fontId="19" fillId="0" borderId="0" xfId="7" applyFont="1" applyAlignment="1">
      <alignment horizontal="right" vertical="center"/>
    </xf>
    <xf numFmtId="0" fontId="17" fillId="0" borderId="28" xfId="9" applyFont="1" applyBorder="1" applyAlignment="1" applyProtection="1">
      <alignment horizontal="center" vertical="center"/>
      <protection locked="0"/>
    </xf>
    <xf numFmtId="0" fontId="17" fillId="0" borderId="71" xfId="9" applyFont="1" applyBorder="1" applyAlignment="1" applyProtection="1">
      <alignment horizontal="center" vertical="center"/>
      <protection locked="0"/>
    </xf>
    <xf numFmtId="0" fontId="17" fillId="0" borderId="27" xfId="9" applyFont="1" applyBorder="1" applyAlignment="1" applyProtection="1">
      <alignment horizontal="center" vertical="center"/>
      <protection locked="0"/>
    </xf>
    <xf numFmtId="176" fontId="17" fillId="0" borderId="36" xfId="9" applyNumberFormat="1" applyFont="1" applyBorder="1" applyAlignment="1" applyProtection="1">
      <alignment horizontal="center" vertical="center"/>
      <protection locked="0"/>
    </xf>
    <xf numFmtId="176" fontId="24" fillId="8" borderId="69" xfId="9" applyNumberFormat="1" applyFont="1" applyFill="1" applyBorder="1" applyAlignment="1">
      <alignment horizontal="center" vertical="center" wrapText="1"/>
    </xf>
    <xf numFmtId="176" fontId="24" fillId="8" borderId="41" xfId="9" applyNumberFormat="1" applyFont="1" applyFill="1" applyBorder="1" applyAlignment="1">
      <alignment horizontal="center" vertical="center" wrapText="1"/>
    </xf>
    <xf numFmtId="176" fontId="24" fillId="8" borderId="40" xfId="9" applyNumberFormat="1" applyFont="1" applyFill="1" applyBorder="1" applyAlignment="1">
      <alignment horizontal="center" vertical="center" wrapText="1"/>
    </xf>
    <xf numFmtId="0" fontId="17" fillId="0" borderId="57" xfId="9" applyFont="1" applyBorder="1" applyAlignment="1" applyProtection="1">
      <alignment horizontal="center" vertical="center"/>
      <protection locked="0"/>
    </xf>
    <xf numFmtId="176" fontId="20" fillId="6" borderId="0" xfId="9" applyNumberFormat="1" applyFont="1" applyFill="1" applyAlignment="1">
      <alignment horizontal="center" vertical="center"/>
    </xf>
    <xf numFmtId="176" fontId="24" fillId="8" borderId="107" xfId="9" applyNumberFormat="1" applyFont="1" applyFill="1" applyBorder="1" applyAlignment="1">
      <alignment horizontal="center" vertical="center" wrapText="1"/>
    </xf>
    <xf numFmtId="176" fontId="24" fillId="8" borderId="108" xfId="9" applyNumberFormat="1" applyFont="1" applyFill="1" applyBorder="1" applyAlignment="1">
      <alignment horizontal="center" vertical="center" wrapText="1"/>
    </xf>
    <xf numFmtId="176" fontId="24" fillId="8" borderId="109" xfId="9" applyNumberFormat="1" applyFont="1" applyFill="1" applyBorder="1" applyAlignment="1">
      <alignment horizontal="center" vertical="center" wrapText="1"/>
    </xf>
    <xf numFmtId="0" fontId="1" fillId="0" borderId="28" xfId="0" applyFont="1" applyBorder="1" applyProtection="1">
      <alignment vertical="center"/>
      <protection locked="0"/>
    </xf>
    <xf numFmtId="0" fontId="1" fillId="0" borderId="38" xfId="0" applyFont="1" applyBorder="1" applyProtection="1">
      <alignment vertical="center"/>
      <protection locked="0"/>
    </xf>
    <xf numFmtId="0" fontId="1" fillId="0" borderId="27" xfId="0" applyFont="1" applyBorder="1" applyProtection="1">
      <alignment vertical="center"/>
      <protection locked="0"/>
    </xf>
    <xf numFmtId="0" fontId="0" fillId="0" borderId="28" xfId="0" applyBorder="1" applyProtection="1">
      <alignment vertical="center"/>
      <protection locked="0"/>
    </xf>
    <xf numFmtId="0" fontId="17" fillId="0" borderId="86" xfId="9" applyFont="1" applyBorder="1" applyAlignment="1">
      <alignment horizontal="left" vertical="center" wrapText="1" shrinkToFit="1"/>
    </xf>
    <xf numFmtId="0" fontId="17" fillId="0" borderId="118" xfId="9" applyFont="1" applyBorder="1" applyAlignment="1">
      <alignment horizontal="left" vertical="center" wrapText="1" shrinkToFit="1"/>
    </xf>
    <xf numFmtId="0" fontId="17" fillId="0" borderId="82" xfId="9" applyFont="1" applyBorder="1" applyAlignment="1">
      <alignment horizontal="left" vertical="center" wrapText="1" shrinkToFit="1"/>
    </xf>
    <xf numFmtId="0" fontId="17" fillId="0" borderId="112" xfId="9" applyFont="1" applyBorder="1" applyAlignment="1">
      <alignment horizontal="left" vertical="center" wrapText="1" shrinkToFit="1"/>
    </xf>
    <xf numFmtId="0" fontId="17" fillId="0" borderId="113" xfId="9" applyFont="1" applyBorder="1" applyAlignment="1">
      <alignment horizontal="left" vertical="center" wrapText="1" shrinkToFit="1"/>
    </xf>
    <xf numFmtId="181" fontId="25" fillId="11" borderId="136" xfId="1" applyNumberFormat="1" applyFont="1" applyFill="1" applyBorder="1" applyAlignment="1" applyProtection="1">
      <alignment vertical="center"/>
    </xf>
    <xf numFmtId="181" fontId="25" fillId="21" borderId="129" xfId="1" applyNumberFormat="1" applyFont="1" applyFill="1" applyBorder="1" applyAlignment="1" applyProtection="1">
      <alignment vertical="center"/>
    </xf>
    <xf numFmtId="0" fontId="17" fillId="0" borderId="36" xfId="9" applyFont="1" applyBorder="1" applyAlignment="1">
      <alignment horizontal="center" vertical="center"/>
    </xf>
    <xf numFmtId="177" fontId="25" fillId="0" borderId="44" xfId="10" applyNumberFormat="1" applyFont="1" applyFill="1" applyBorder="1" applyAlignment="1" applyProtection="1">
      <alignment horizontal="center" vertical="center"/>
    </xf>
    <xf numFmtId="177" fontId="25" fillId="0" borderId="42" xfId="10" applyNumberFormat="1" applyFont="1" applyFill="1" applyBorder="1" applyAlignment="1" applyProtection="1">
      <alignment horizontal="center" vertical="center"/>
    </xf>
    <xf numFmtId="177" fontId="25" fillId="0" borderId="43" xfId="10" applyNumberFormat="1" applyFont="1" applyFill="1" applyBorder="1" applyAlignment="1" applyProtection="1">
      <alignment horizontal="center" vertical="center"/>
    </xf>
    <xf numFmtId="177" fontId="25" fillId="0" borderId="38" xfId="10" applyNumberFormat="1" applyFont="1" applyFill="1" applyBorder="1" applyAlignment="1" applyProtection="1">
      <alignment horizontal="center" vertical="center"/>
    </xf>
    <xf numFmtId="177" fontId="25" fillId="0" borderId="27" xfId="10" applyNumberFormat="1" applyFont="1" applyFill="1" applyBorder="1" applyAlignment="1" applyProtection="1">
      <alignment horizontal="center" vertical="center"/>
    </xf>
    <xf numFmtId="177" fontId="25" fillId="0" borderId="28" xfId="10" applyNumberFormat="1" applyFont="1" applyFill="1" applyBorder="1" applyAlignment="1" applyProtection="1">
      <alignment horizontal="center" vertical="center"/>
    </xf>
    <xf numFmtId="181" fontId="25" fillId="11" borderId="134" xfId="1" applyNumberFormat="1" applyFont="1" applyFill="1" applyBorder="1" applyAlignment="1" applyProtection="1">
      <alignment vertical="center"/>
    </xf>
    <xf numFmtId="181" fontId="25" fillId="21" borderId="134" xfId="1" applyNumberFormat="1" applyFont="1" applyFill="1" applyBorder="1" applyAlignment="1" applyProtection="1">
      <alignment vertical="center"/>
    </xf>
    <xf numFmtId="0" fontId="1" fillId="0" borderId="28" xfId="0" applyFont="1" applyBorder="1">
      <alignment vertical="center"/>
    </xf>
    <xf numFmtId="0" fontId="1" fillId="0" borderId="38" xfId="0" applyFont="1" applyBorder="1">
      <alignment vertical="center"/>
    </xf>
    <xf numFmtId="0" fontId="1" fillId="0" borderId="27" xfId="0" applyFont="1" applyBorder="1">
      <alignment vertical="center"/>
    </xf>
    <xf numFmtId="181" fontId="25" fillId="21" borderId="15" xfId="1" applyNumberFormat="1" applyFont="1" applyFill="1" applyBorder="1" applyAlignment="1" applyProtection="1">
      <alignment vertical="center"/>
    </xf>
    <xf numFmtId="181" fontId="25" fillId="21" borderId="13" xfId="1" applyNumberFormat="1" applyFont="1" applyFill="1" applyBorder="1" applyAlignment="1" applyProtection="1">
      <alignment vertical="center"/>
    </xf>
    <xf numFmtId="181" fontId="25" fillId="21" borderId="151" xfId="1" applyNumberFormat="1" applyFont="1" applyFill="1" applyBorder="1" applyAlignment="1" applyProtection="1">
      <alignment vertical="center"/>
    </xf>
    <xf numFmtId="181" fontId="25" fillId="21" borderId="150" xfId="1" applyNumberFormat="1" applyFont="1" applyFill="1" applyBorder="1" applyAlignment="1" applyProtection="1">
      <alignment vertical="center"/>
    </xf>
    <xf numFmtId="181" fontId="25" fillId="21" borderId="144" xfId="1" applyNumberFormat="1" applyFont="1" applyFill="1" applyBorder="1" applyAlignment="1" applyProtection="1">
      <alignment vertical="center"/>
    </xf>
    <xf numFmtId="181" fontId="25" fillId="21" borderId="163" xfId="1" applyNumberFormat="1" applyFont="1" applyFill="1" applyBorder="1" applyAlignment="1" applyProtection="1">
      <alignment vertical="center"/>
    </xf>
    <xf numFmtId="49" fontId="17" fillId="0" borderId="28" xfId="2" applyNumberFormat="1" applyFont="1" applyBorder="1" applyAlignment="1">
      <alignment horizontal="center" vertical="center" wrapText="1" shrinkToFit="1"/>
    </xf>
    <xf numFmtId="49" fontId="17" fillId="0" borderId="38" xfId="2" applyNumberFormat="1" applyFont="1" applyBorder="1" applyAlignment="1">
      <alignment horizontal="center" vertical="center" shrinkToFit="1"/>
    </xf>
    <xf numFmtId="49" fontId="17" fillId="0" borderId="27" xfId="2" applyNumberFormat="1" applyFont="1" applyBorder="1" applyAlignment="1">
      <alignment horizontal="center" vertical="center" shrinkToFit="1"/>
    </xf>
    <xf numFmtId="38" fontId="9" fillId="23" borderId="28" xfId="1" applyFont="1" applyFill="1" applyBorder="1" applyAlignment="1" applyProtection="1">
      <alignment horizontal="center" vertical="center" shrinkToFit="1"/>
    </xf>
    <xf numFmtId="38" fontId="9" fillId="23" borderId="38" xfId="1" applyFont="1" applyFill="1" applyBorder="1" applyAlignment="1" applyProtection="1">
      <alignment horizontal="center" vertical="center" shrinkToFit="1"/>
    </xf>
    <xf numFmtId="38" fontId="9" fillId="23" borderId="27" xfId="1" applyFont="1" applyFill="1" applyBorder="1" applyAlignment="1" applyProtection="1">
      <alignment horizontal="center" vertical="center" shrinkToFit="1"/>
    </xf>
    <xf numFmtId="0" fontId="7" fillId="4" borderId="28"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27" xfId="2" applyFont="1" applyFill="1" applyBorder="1" applyAlignment="1">
      <alignment horizontal="center" vertical="center"/>
    </xf>
    <xf numFmtId="49" fontId="3" fillId="0" borderId="104" xfId="2" applyNumberFormat="1" applyFont="1" applyBorder="1" applyAlignment="1">
      <alignment horizontal="center" vertical="center" shrinkToFit="1"/>
    </xf>
    <xf numFmtId="49" fontId="3" fillId="0" borderId="105" xfId="2" applyNumberFormat="1" applyFont="1" applyBorder="1" applyAlignment="1">
      <alignment horizontal="center" vertical="center" shrinkToFit="1"/>
    </xf>
    <xf numFmtId="49" fontId="3" fillId="0" borderId="59" xfId="2" applyNumberFormat="1" applyFont="1" applyBorder="1" applyAlignment="1">
      <alignment horizontal="center" vertical="center" shrinkToFit="1"/>
    </xf>
    <xf numFmtId="0" fontId="3" fillId="2" borderId="20"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18" xfId="2" applyFont="1" applyFill="1" applyBorder="1" applyAlignment="1">
      <alignment horizontal="center" vertical="center"/>
    </xf>
    <xf numFmtId="49" fontId="3" fillId="0" borderId="28" xfId="2" applyNumberFormat="1" applyFont="1" applyBorder="1" applyAlignment="1" applyProtection="1">
      <alignment horizontal="center" vertical="center" shrinkToFit="1"/>
      <protection locked="0"/>
    </xf>
    <xf numFmtId="49" fontId="3" fillId="0" borderId="38" xfId="2" applyNumberFormat="1" applyFont="1" applyBorder="1" applyAlignment="1" applyProtection="1">
      <alignment horizontal="center" vertical="center" shrinkToFit="1"/>
      <protection locked="0"/>
    </xf>
    <xf numFmtId="49" fontId="3" fillId="0" borderId="27" xfId="2" applyNumberFormat="1" applyFont="1" applyBorder="1" applyAlignment="1" applyProtection="1">
      <alignment horizontal="center" vertical="center" shrinkToFit="1"/>
      <protection locked="0"/>
    </xf>
    <xf numFmtId="49" fontId="3" fillId="0" borderId="28" xfId="2" applyNumberFormat="1" applyFont="1" applyBorder="1" applyAlignment="1">
      <alignment horizontal="center" vertical="center" shrinkToFit="1"/>
    </xf>
    <xf numFmtId="49" fontId="3" fillId="0" borderId="38" xfId="2" applyNumberFormat="1" applyFont="1" applyBorder="1" applyAlignment="1">
      <alignment horizontal="center" vertical="center" shrinkToFit="1"/>
    </xf>
    <xf numFmtId="49" fontId="3" fillId="0" borderId="27" xfId="2" applyNumberFormat="1" applyFont="1" applyBorder="1" applyAlignment="1">
      <alignment horizontal="center" vertical="center" shrinkToFit="1"/>
    </xf>
    <xf numFmtId="0" fontId="18" fillId="0" borderId="62" xfId="2" applyFont="1" applyBorder="1" applyAlignment="1">
      <alignment horizontal="left" vertical="center" wrapText="1"/>
    </xf>
    <xf numFmtId="0" fontId="18" fillId="0" borderId="61" xfId="2" applyFont="1" applyBorder="1" applyAlignment="1">
      <alignment horizontal="left" vertical="center"/>
    </xf>
    <xf numFmtId="0" fontId="18" fillId="0" borderId="60" xfId="2" applyFont="1" applyBorder="1" applyAlignment="1">
      <alignment horizontal="left" vertical="center"/>
    </xf>
    <xf numFmtId="0" fontId="18" fillId="0" borderId="46" xfId="2" applyFont="1" applyBorder="1" applyAlignment="1">
      <alignment horizontal="left" vertical="center"/>
    </xf>
    <xf numFmtId="0" fontId="18" fillId="0" borderId="0" xfId="2" applyFont="1" applyAlignment="1">
      <alignment horizontal="left" vertical="center"/>
    </xf>
    <xf numFmtId="0" fontId="18" fillId="0" borderId="16" xfId="2" applyFont="1" applyBorder="1" applyAlignment="1">
      <alignment horizontal="left" vertical="center"/>
    </xf>
    <xf numFmtId="0" fontId="18" fillId="0" borderId="49" xfId="2" applyFont="1" applyBorder="1" applyAlignment="1">
      <alignment horizontal="left" vertical="center"/>
    </xf>
    <xf numFmtId="0" fontId="18" fillId="0" borderId="48" xfId="2" applyFont="1" applyBorder="1" applyAlignment="1">
      <alignment horizontal="left" vertical="center"/>
    </xf>
    <xf numFmtId="0" fontId="18" fillId="0" borderId="10" xfId="2" applyFont="1" applyBorder="1" applyAlignment="1">
      <alignment horizontal="left" vertical="center"/>
    </xf>
    <xf numFmtId="0" fontId="10" fillId="0" borderId="55" xfId="2" applyFont="1" applyBorder="1" applyAlignment="1">
      <alignment horizontal="center" vertical="center" textRotation="255" wrapText="1"/>
    </xf>
    <xf numFmtId="0" fontId="10" fillId="0" borderId="58" xfId="2" applyFont="1" applyBorder="1" applyAlignment="1">
      <alignment horizontal="center" vertical="center" textRotation="255" wrapText="1"/>
    </xf>
    <xf numFmtId="0" fontId="10" fillId="0" borderId="52" xfId="2" applyFont="1" applyBorder="1" applyAlignment="1">
      <alignment horizontal="center" vertical="center" textRotation="255" wrapText="1"/>
    </xf>
    <xf numFmtId="49" fontId="3" fillId="0" borderId="104" xfId="2" applyNumberFormat="1" applyFont="1" applyBorder="1" applyAlignment="1" applyProtection="1">
      <alignment horizontal="center" vertical="center" shrinkToFit="1"/>
      <protection locked="0"/>
    </xf>
    <xf numFmtId="49" fontId="3" fillId="0" borderId="105" xfId="2" applyNumberFormat="1" applyFont="1" applyBorder="1" applyAlignment="1" applyProtection="1">
      <alignment horizontal="center" vertical="center" shrinkToFit="1"/>
      <protection locked="0"/>
    </xf>
    <xf numFmtId="49" fontId="3" fillId="0" borderId="59" xfId="2" applyNumberFormat="1" applyFont="1" applyBorder="1" applyAlignment="1" applyProtection="1">
      <alignment horizontal="center" vertical="center" shrinkToFit="1"/>
      <protection locked="0"/>
    </xf>
    <xf numFmtId="0" fontId="3" fillId="0" borderId="62" xfId="2" applyFont="1" applyBorder="1" applyAlignment="1" applyProtection="1">
      <alignment horizontal="left" vertical="center"/>
      <protection locked="0"/>
    </xf>
    <xf numFmtId="0" fontId="3" fillId="0" borderId="61" xfId="2" applyFont="1" applyBorder="1" applyAlignment="1" applyProtection="1">
      <alignment horizontal="left" vertical="center"/>
      <protection locked="0"/>
    </xf>
    <xf numFmtId="0" fontId="3" fillId="0" borderId="60" xfId="2" applyFont="1" applyBorder="1" applyAlignment="1" applyProtection="1">
      <alignment horizontal="left" vertical="center"/>
      <protection locked="0"/>
    </xf>
    <xf numFmtId="0" fontId="3" fillId="0" borderId="46" xfId="2" applyFont="1" applyBorder="1" applyAlignment="1" applyProtection="1">
      <alignment horizontal="left" vertical="center"/>
      <protection locked="0"/>
    </xf>
    <xf numFmtId="0" fontId="3" fillId="0" borderId="0" xfId="2" applyFont="1" applyAlignment="1" applyProtection="1">
      <alignment horizontal="left" vertical="center"/>
      <protection locked="0"/>
    </xf>
    <xf numFmtId="0" fontId="3" fillId="0" borderId="16" xfId="2" applyFont="1" applyBorder="1" applyAlignment="1" applyProtection="1">
      <alignment horizontal="left" vertical="center"/>
      <protection locked="0"/>
    </xf>
    <xf numFmtId="0" fontId="3" fillId="0" borderId="49" xfId="2" applyFont="1" applyBorder="1" applyAlignment="1" applyProtection="1">
      <alignment horizontal="left" vertical="center"/>
      <protection locked="0"/>
    </xf>
    <xf numFmtId="0" fontId="3" fillId="0" borderId="48"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18" fillId="0" borderId="28" xfId="2" applyNumberFormat="1" applyFont="1" applyBorder="1" applyAlignment="1">
      <alignment horizontal="center" vertical="center" shrinkToFit="1"/>
    </xf>
    <xf numFmtId="49" fontId="18" fillId="0" borderId="38" xfId="2" applyNumberFormat="1" applyFont="1" applyBorder="1" applyAlignment="1">
      <alignment horizontal="center" vertical="center" shrinkToFit="1"/>
    </xf>
    <xf numFmtId="49" fontId="18" fillId="0" borderId="27" xfId="2" applyNumberFormat="1" applyFont="1" applyBorder="1" applyAlignment="1">
      <alignment horizontal="center" vertical="center" shrinkToFit="1"/>
    </xf>
    <xf numFmtId="0" fontId="11" fillId="6" borderId="0" xfId="2" applyFont="1" applyFill="1" applyAlignment="1">
      <alignment horizontal="center" vertical="center"/>
    </xf>
    <xf numFmtId="0" fontId="3" fillId="0" borderId="0" xfId="2" applyFont="1" applyAlignment="1">
      <alignment horizontal="left" vertical="center" wrapText="1"/>
    </xf>
    <xf numFmtId="0" fontId="3" fillId="4" borderId="50"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22" xfId="2" applyFont="1" applyFill="1" applyBorder="1" applyAlignment="1">
      <alignment horizontal="center" vertical="center"/>
    </xf>
    <xf numFmtId="0" fontId="10" fillId="0" borderId="64" xfId="2" applyFont="1" applyBorder="1" applyAlignment="1">
      <alignment horizontal="center" vertical="center" textRotation="255" wrapText="1"/>
    </xf>
    <xf numFmtId="0" fontId="10" fillId="0" borderId="46" xfId="2" applyFont="1" applyBorder="1" applyAlignment="1">
      <alignment horizontal="center" vertical="center" textRotation="255" wrapText="1"/>
    </xf>
    <xf numFmtId="49" fontId="18" fillId="0" borderId="63" xfId="2" applyNumberFormat="1" applyFont="1" applyBorder="1" applyAlignment="1">
      <alignment horizontal="center" vertical="center" shrinkToFit="1"/>
    </xf>
    <xf numFmtId="49" fontId="18" fillId="0" borderId="33" xfId="2" applyNumberFormat="1" applyFont="1" applyBorder="1" applyAlignment="1">
      <alignment horizontal="center" vertical="center" shrinkToFit="1"/>
    </xf>
    <xf numFmtId="49" fontId="18" fillId="0" borderId="32" xfId="2" applyNumberFormat="1" applyFont="1" applyBorder="1" applyAlignment="1">
      <alignment horizontal="center" vertical="center" shrinkToFit="1"/>
    </xf>
    <xf numFmtId="49" fontId="3" fillId="0" borderId="63" xfId="2" applyNumberFormat="1" applyFont="1" applyBorder="1" applyAlignment="1" applyProtection="1">
      <alignment horizontal="center" vertical="center" shrinkToFit="1"/>
      <protection locked="0"/>
    </xf>
    <xf numFmtId="49" fontId="3" fillId="0" borderId="33" xfId="2" applyNumberFormat="1" applyFont="1" applyBorder="1" applyAlignment="1" applyProtection="1">
      <alignment horizontal="center" vertical="center" shrinkToFit="1"/>
      <protection locked="0"/>
    </xf>
    <xf numFmtId="49" fontId="3" fillId="0" borderId="32" xfId="2" applyNumberFormat="1" applyFont="1" applyBorder="1" applyAlignment="1" applyProtection="1">
      <alignment horizontal="center" vertical="center" shrinkToFit="1"/>
      <protection locked="0"/>
    </xf>
    <xf numFmtId="49" fontId="17" fillId="0" borderId="38" xfId="2" applyNumberFormat="1" applyFont="1" applyBorder="1" applyAlignment="1">
      <alignment horizontal="center" vertical="center" wrapText="1" shrinkToFit="1"/>
    </xf>
    <xf numFmtId="49" fontId="17" fillId="0" borderId="27" xfId="2" applyNumberFormat="1" applyFont="1" applyBorder="1" applyAlignment="1">
      <alignment horizontal="center" vertical="center" wrapText="1" shrinkToFit="1"/>
    </xf>
    <xf numFmtId="38" fontId="9" fillId="23" borderId="28" xfId="1" applyFont="1" applyFill="1" applyBorder="1" applyAlignment="1" applyProtection="1">
      <alignment horizontal="center" vertical="center" shrinkToFit="1"/>
      <protection locked="0"/>
    </xf>
    <xf numFmtId="38" fontId="9" fillId="23" borderId="38" xfId="1" applyFont="1" applyFill="1" applyBorder="1" applyAlignment="1" applyProtection="1">
      <alignment horizontal="center" vertical="center" shrinkToFit="1"/>
      <protection locked="0"/>
    </xf>
    <xf numFmtId="38" fontId="9" fillId="23" borderId="27" xfId="1" applyFont="1" applyFill="1" applyBorder="1" applyAlignment="1" applyProtection="1">
      <alignment horizontal="center" vertical="center" shrinkToFit="1"/>
      <protection locked="0"/>
    </xf>
    <xf numFmtId="0" fontId="47" fillId="0" borderId="66" xfId="0" applyFont="1" applyBorder="1" applyAlignment="1">
      <alignment vertical="center" wrapText="1"/>
    </xf>
    <xf numFmtId="0" fontId="47" fillId="0" borderId="0" xfId="0" applyFont="1" applyAlignment="1">
      <alignment vertical="center" wrapText="1"/>
    </xf>
    <xf numFmtId="0" fontId="47" fillId="0" borderId="45" xfId="0" applyFont="1" applyBorder="1" applyAlignment="1">
      <alignment vertical="center" wrapText="1"/>
    </xf>
    <xf numFmtId="0" fontId="47" fillId="0" borderId="43" xfId="0" applyFont="1" applyBorder="1" applyAlignment="1">
      <alignment vertical="center" wrapText="1"/>
    </xf>
    <xf numFmtId="0" fontId="47" fillId="0" borderId="44" xfId="0" applyFont="1" applyBorder="1" applyAlignment="1">
      <alignment vertical="center" wrapText="1"/>
    </xf>
    <xf numFmtId="0" fontId="47" fillId="0" borderId="42" xfId="0" applyFont="1" applyBorder="1" applyAlignment="1">
      <alignment vertical="center" wrapText="1"/>
    </xf>
    <xf numFmtId="0" fontId="47" fillId="0" borderId="28" xfId="0" applyFont="1" applyBorder="1" applyAlignment="1">
      <alignment horizontal="center" vertical="center"/>
    </xf>
    <xf numFmtId="0" fontId="47" fillId="0" borderId="27" xfId="0" applyFont="1" applyBorder="1" applyAlignment="1">
      <alignment horizontal="center" vertical="center"/>
    </xf>
    <xf numFmtId="0" fontId="47" fillId="18" borderId="28" xfId="0" applyFont="1" applyFill="1" applyBorder="1" applyAlignment="1">
      <alignment horizontal="center" vertical="center"/>
    </xf>
    <xf numFmtId="0" fontId="47" fillId="18" borderId="27" xfId="0" applyFont="1" applyFill="1" applyBorder="1" applyAlignment="1">
      <alignment horizontal="center" vertical="center"/>
    </xf>
    <xf numFmtId="0" fontId="47" fillId="0" borderId="15" xfId="0" applyFont="1" applyBorder="1" applyAlignment="1">
      <alignment horizontal="center" vertical="center"/>
    </xf>
    <xf numFmtId="0" fontId="47" fillId="0" borderId="67" xfId="0" applyFont="1" applyBorder="1" applyAlignment="1">
      <alignment horizontal="center" vertical="center"/>
    </xf>
    <xf numFmtId="0" fontId="47" fillId="18" borderId="44" xfId="0" applyFont="1" applyFill="1" applyBorder="1" applyAlignment="1">
      <alignment horizontal="center" vertical="center"/>
    </xf>
    <xf numFmtId="0" fontId="47" fillId="18" borderId="42" xfId="0" applyFont="1" applyFill="1" applyBorder="1" applyAlignment="1">
      <alignment horizontal="center" vertical="center"/>
    </xf>
    <xf numFmtId="0" fontId="47" fillId="19" borderId="102" xfId="0" applyFont="1" applyFill="1" applyBorder="1" applyAlignment="1">
      <alignment horizontal="center" vertical="center"/>
    </xf>
    <xf numFmtId="0" fontId="47" fillId="19" borderId="72" xfId="0" applyFont="1" applyFill="1" applyBorder="1" applyAlignment="1">
      <alignment horizontal="center" vertical="center"/>
    </xf>
    <xf numFmtId="0" fontId="47" fillId="19" borderId="78" xfId="0" applyFont="1" applyFill="1" applyBorder="1" applyAlignment="1">
      <alignment horizontal="center" vertical="center"/>
    </xf>
    <xf numFmtId="0" fontId="47" fillId="19" borderId="62" xfId="0" applyFont="1" applyFill="1" applyBorder="1" applyAlignment="1">
      <alignment horizontal="center" vertical="center"/>
    </xf>
    <xf numFmtId="0" fontId="47" fillId="19" borderId="60" xfId="0" applyFont="1" applyFill="1" applyBorder="1" applyAlignment="1">
      <alignment horizontal="center" vertical="center"/>
    </xf>
    <xf numFmtId="0" fontId="47" fillId="19" borderId="46" xfId="0" applyFont="1" applyFill="1" applyBorder="1" applyAlignment="1">
      <alignment horizontal="center" vertical="center"/>
    </xf>
    <xf numFmtId="0" fontId="47" fillId="19" borderId="16" xfId="0" applyFont="1" applyFill="1" applyBorder="1" applyAlignment="1">
      <alignment horizontal="center" vertical="center"/>
    </xf>
    <xf numFmtId="0" fontId="47" fillId="0" borderId="102" xfId="0" applyFont="1" applyBorder="1" applyAlignment="1">
      <alignment horizontal="center" vertical="center"/>
    </xf>
    <xf numFmtId="0" fontId="47" fillId="0" borderId="78" xfId="0" applyFont="1" applyBorder="1" applyAlignment="1">
      <alignment horizontal="center" vertical="center"/>
    </xf>
    <xf numFmtId="0" fontId="46" fillId="17" borderId="0" xfId="0" applyFont="1" applyFill="1" applyAlignment="1">
      <alignment horizontal="center"/>
    </xf>
    <xf numFmtId="0" fontId="47" fillId="0" borderId="0" xfId="0" applyFont="1">
      <alignment vertical="center"/>
    </xf>
    <xf numFmtId="0" fontId="47" fillId="0" borderId="0" xfId="0" applyFont="1" applyAlignment="1">
      <alignment vertical="top" wrapText="1"/>
    </xf>
    <xf numFmtId="0" fontId="47" fillId="0" borderId="44" xfId="0" applyFont="1" applyBorder="1" applyAlignment="1">
      <alignment horizontal="center" vertical="center"/>
    </xf>
    <xf numFmtId="0" fontId="47" fillId="0" borderId="48" xfId="0" applyFont="1" applyBorder="1" applyAlignment="1">
      <alignment horizontal="center" vertical="center"/>
    </xf>
    <xf numFmtId="49" fontId="40" fillId="0" borderId="36" xfId="15" applyNumberFormat="1" applyFont="1" applyBorder="1" applyAlignment="1" applyProtection="1">
      <alignment horizontal="center" vertical="center"/>
      <protection locked="0"/>
    </xf>
    <xf numFmtId="177" fontId="40" fillId="0" borderId="36" xfId="15" applyNumberFormat="1" applyFont="1" applyBorder="1" applyAlignment="1" applyProtection="1">
      <alignment horizontal="center" vertical="center"/>
      <protection locked="0"/>
    </xf>
    <xf numFmtId="49" fontId="40" fillId="0" borderId="5" xfId="15" applyNumberFormat="1" applyFont="1" applyBorder="1" applyAlignment="1" applyProtection="1">
      <alignment horizontal="center" vertical="center"/>
      <protection locked="0"/>
    </xf>
    <xf numFmtId="177" fontId="40" fillId="0" borderId="5" xfId="15" applyNumberFormat="1" applyFont="1" applyBorder="1" applyAlignment="1" applyProtection="1">
      <alignment horizontal="center" vertical="center"/>
      <protection locked="0"/>
    </xf>
    <xf numFmtId="49" fontId="40" fillId="0" borderId="28" xfId="15" applyNumberFormat="1" applyFont="1" applyBorder="1" applyAlignment="1" applyProtection="1">
      <alignment horizontal="center" vertical="center"/>
      <protection locked="0"/>
    </xf>
    <xf numFmtId="49" fontId="40" fillId="0" borderId="38" xfId="15" applyNumberFormat="1" applyFont="1" applyBorder="1" applyAlignment="1" applyProtection="1">
      <alignment horizontal="center" vertical="center"/>
      <protection locked="0"/>
    </xf>
    <xf numFmtId="49" fontId="40" fillId="0" borderId="27" xfId="15" applyNumberFormat="1" applyFont="1" applyBorder="1" applyAlignment="1" applyProtection="1">
      <alignment horizontal="center" vertical="center"/>
      <protection locked="0"/>
    </xf>
    <xf numFmtId="177" fontId="40" fillId="0" borderId="28" xfId="15" applyNumberFormat="1" applyFont="1" applyBorder="1" applyAlignment="1" applyProtection="1">
      <alignment horizontal="center" vertical="center"/>
      <protection locked="0"/>
    </xf>
    <xf numFmtId="177" fontId="40" fillId="0" borderId="27" xfId="15" applyNumberFormat="1" applyFont="1" applyBorder="1" applyAlignment="1" applyProtection="1">
      <alignment horizontal="center" vertical="center"/>
      <protection locked="0"/>
    </xf>
    <xf numFmtId="177" fontId="63" fillId="0" borderId="5" xfId="15" applyNumberFormat="1" applyFont="1" applyBorder="1" applyAlignment="1" applyProtection="1">
      <alignment horizontal="center" vertical="center"/>
      <protection locked="0"/>
    </xf>
    <xf numFmtId="49" fontId="63" fillId="0" borderId="5" xfId="15" applyNumberFormat="1" applyFont="1" applyBorder="1" applyAlignment="1" applyProtection="1">
      <alignment horizontal="center" vertical="center"/>
      <protection locked="0"/>
    </xf>
    <xf numFmtId="183" fontId="3" fillId="0" borderId="82" xfId="16" applyNumberFormat="1" applyFont="1" applyBorder="1" applyAlignment="1" applyProtection="1">
      <alignment horizontal="center" vertical="center" shrinkToFit="1"/>
      <protection locked="0"/>
    </xf>
    <xf numFmtId="183" fontId="3" fillId="0" borderId="117" xfId="16" applyNumberFormat="1" applyFont="1" applyBorder="1" applyAlignment="1" applyProtection="1">
      <alignment horizontal="center" vertical="center" shrinkToFit="1"/>
      <protection locked="0"/>
    </xf>
    <xf numFmtId="183" fontId="3" fillId="0" borderId="83" xfId="16" applyNumberFormat="1" applyFont="1" applyBorder="1" applyAlignment="1" applyProtection="1">
      <alignment horizontal="center" vertical="center" shrinkToFit="1"/>
      <protection locked="0"/>
    </xf>
    <xf numFmtId="183" fontId="3" fillId="0" borderId="82" xfId="16" applyNumberFormat="1" applyFont="1" applyBorder="1" applyAlignment="1">
      <alignment horizontal="center" vertical="center" shrinkToFit="1"/>
    </xf>
    <xf numFmtId="183" fontId="3" fillId="0" borderId="117" xfId="16" applyNumberFormat="1" applyFont="1" applyBorder="1" applyAlignment="1">
      <alignment horizontal="center" vertical="center" shrinkToFit="1"/>
    </xf>
    <xf numFmtId="183" fontId="3" fillId="0" borderId="83" xfId="16" applyNumberFormat="1" applyFont="1" applyBorder="1" applyAlignment="1">
      <alignment horizontal="center" vertical="center" shrinkToFit="1"/>
    </xf>
    <xf numFmtId="183" fontId="3" fillId="0" borderId="86" xfId="16" applyNumberFormat="1" applyFont="1" applyBorder="1" applyAlignment="1" applyProtection="1">
      <alignment horizontal="center" vertical="center" shrinkToFit="1"/>
      <protection locked="0"/>
    </xf>
    <xf numFmtId="183" fontId="3" fillId="0" borderId="118" xfId="16" applyNumberFormat="1" applyFont="1" applyBorder="1" applyAlignment="1" applyProtection="1">
      <alignment horizontal="center" vertical="center" shrinkToFit="1"/>
      <protection locked="0"/>
    </xf>
    <xf numFmtId="183" fontId="3" fillId="0" borderId="87" xfId="16" applyNumberFormat="1" applyFont="1" applyBorder="1" applyAlignment="1" applyProtection="1">
      <alignment horizontal="center" vertical="center" shrinkToFit="1"/>
      <protection locked="0"/>
    </xf>
    <xf numFmtId="183" fontId="3" fillId="0" borderId="86" xfId="16" applyNumberFormat="1" applyFont="1" applyBorder="1" applyAlignment="1">
      <alignment horizontal="center" vertical="center" shrinkToFit="1"/>
    </xf>
    <xf numFmtId="183" fontId="3" fillId="0" borderId="118" xfId="16" applyNumberFormat="1" applyFont="1" applyBorder="1" applyAlignment="1">
      <alignment horizontal="center" vertical="center" shrinkToFit="1"/>
    </xf>
    <xf numFmtId="183" fontId="3" fillId="0" borderId="87" xfId="16" applyNumberFormat="1" applyFont="1" applyBorder="1" applyAlignment="1">
      <alignment horizontal="center" vertical="center" shrinkToFit="1"/>
    </xf>
    <xf numFmtId="0" fontId="52" fillId="7" borderId="69" xfId="16" applyFont="1" applyFill="1" applyBorder="1" applyAlignment="1">
      <alignment horizontal="center" vertical="center"/>
    </xf>
    <xf numFmtId="0" fontId="52" fillId="7" borderId="41" xfId="16" applyFont="1" applyFill="1" applyBorder="1" applyAlignment="1">
      <alignment horizontal="center" vertical="center"/>
    </xf>
    <xf numFmtId="0" fontId="52" fillId="7" borderId="40" xfId="16" applyFont="1" applyFill="1" applyBorder="1" applyAlignment="1">
      <alignment horizontal="center" vertical="center"/>
    </xf>
    <xf numFmtId="0" fontId="52" fillId="7" borderId="43" xfId="16" applyFont="1" applyFill="1" applyBorder="1" applyAlignment="1">
      <alignment horizontal="center" vertical="center"/>
    </xf>
    <xf numFmtId="0" fontId="52" fillId="7" borderId="44" xfId="16" applyFont="1" applyFill="1" applyBorder="1" applyAlignment="1">
      <alignment horizontal="center" vertical="center"/>
    </xf>
    <xf numFmtId="0" fontId="52" fillId="7" borderId="42" xfId="16" applyFont="1" applyFill="1" applyBorder="1" applyAlignment="1">
      <alignment horizontal="center" vertical="center"/>
    </xf>
    <xf numFmtId="183" fontId="3" fillId="0" borderId="112" xfId="16" applyNumberFormat="1" applyFont="1" applyBorder="1" applyAlignment="1" applyProtection="1">
      <alignment horizontal="center" vertical="center" shrinkToFit="1"/>
      <protection locked="0"/>
    </xf>
    <xf numFmtId="183" fontId="3" fillId="0" borderId="113" xfId="16" applyNumberFormat="1" applyFont="1" applyBorder="1" applyAlignment="1" applyProtection="1">
      <alignment horizontal="center" vertical="center" shrinkToFit="1"/>
      <protection locked="0"/>
    </xf>
    <xf numFmtId="183" fontId="3" fillId="0" borderId="116" xfId="16" applyNumberFormat="1" applyFont="1" applyBorder="1" applyAlignment="1" applyProtection="1">
      <alignment horizontal="center" vertical="center" shrinkToFit="1"/>
      <protection locked="0"/>
    </xf>
    <xf numFmtId="183" fontId="3" fillId="0" borderId="112" xfId="16" applyNumberFormat="1" applyFont="1" applyBorder="1" applyAlignment="1">
      <alignment horizontal="center" vertical="center" shrinkToFit="1"/>
    </xf>
    <xf numFmtId="183" fontId="3" fillId="0" borderId="113" xfId="16" applyNumberFormat="1" applyFont="1" applyBorder="1" applyAlignment="1">
      <alignment horizontal="center" vertical="center" shrinkToFit="1"/>
    </xf>
    <xf numFmtId="183" fontId="3" fillId="0" borderId="116" xfId="16" applyNumberFormat="1" applyFont="1" applyBorder="1" applyAlignment="1">
      <alignment horizontal="center" vertical="center" shrinkToFit="1"/>
    </xf>
    <xf numFmtId="0" fontId="52" fillId="7" borderId="37" xfId="16" applyFont="1" applyFill="1" applyBorder="1" applyAlignment="1">
      <alignment horizontal="center" vertical="center"/>
    </xf>
    <xf numFmtId="0" fontId="52" fillId="7" borderId="5" xfId="16" applyFont="1" applyFill="1" applyBorder="1" applyAlignment="1">
      <alignment horizontal="center" vertical="center"/>
    </xf>
    <xf numFmtId="0" fontId="52" fillId="7" borderId="36" xfId="16" applyFont="1" applyFill="1" applyBorder="1" applyAlignment="1">
      <alignment horizontal="center" vertical="center"/>
    </xf>
    <xf numFmtId="0" fontId="52" fillId="7" borderId="37" xfId="16" applyFont="1" applyFill="1" applyBorder="1" applyAlignment="1">
      <alignment horizontal="center" vertical="center" wrapText="1"/>
    </xf>
    <xf numFmtId="0" fontId="52" fillId="7" borderId="69" xfId="16" applyFont="1" applyFill="1" applyBorder="1" applyAlignment="1">
      <alignment horizontal="center" vertical="center" wrapText="1"/>
    </xf>
    <xf numFmtId="0" fontId="19" fillId="7" borderId="37" xfId="16" applyFont="1" applyFill="1" applyBorder="1" applyAlignment="1">
      <alignment horizontal="center" vertical="center" wrapText="1"/>
    </xf>
    <xf numFmtId="0" fontId="19" fillId="7" borderId="5" xfId="16" applyFont="1" applyFill="1" applyBorder="1" applyAlignment="1">
      <alignment horizontal="center" vertical="center"/>
    </xf>
    <xf numFmtId="0" fontId="52" fillId="7" borderId="36" xfId="16" applyFont="1" applyFill="1" applyBorder="1" applyAlignment="1">
      <alignment horizontal="center" vertical="center" wrapText="1"/>
    </xf>
    <xf numFmtId="0" fontId="52" fillId="7" borderId="28" xfId="16" applyFont="1" applyFill="1" applyBorder="1" applyAlignment="1">
      <alignment horizontal="center" vertical="center" shrinkToFit="1"/>
    </xf>
    <xf numFmtId="0" fontId="52" fillId="7" borderId="27" xfId="16" applyFont="1" applyFill="1" applyBorder="1" applyAlignment="1">
      <alignment horizontal="center" vertical="center" shrinkToFit="1"/>
    </xf>
    <xf numFmtId="49" fontId="3" fillId="0" borderId="38" xfId="16" applyNumberFormat="1" applyFont="1" applyBorder="1" applyAlignment="1" applyProtection="1">
      <alignment horizontal="center" vertical="center"/>
      <protection locked="0"/>
    </xf>
    <xf numFmtId="49" fontId="3" fillId="0" borderId="27" xfId="16" applyNumberFormat="1" applyFont="1" applyBorder="1" applyAlignment="1" applyProtection="1">
      <alignment horizontal="center" vertical="center"/>
      <protection locked="0"/>
    </xf>
    <xf numFmtId="49" fontId="18" fillId="0" borderId="28" xfId="16" applyNumberFormat="1" applyFont="1" applyBorder="1" applyAlignment="1">
      <alignment horizontal="center" vertical="center"/>
    </xf>
    <xf numFmtId="49" fontId="18" fillId="0" borderId="38" xfId="16" applyNumberFormat="1" applyFont="1" applyBorder="1" applyAlignment="1">
      <alignment horizontal="center" vertical="center"/>
    </xf>
    <xf numFmtId="49" fontId="18" fillId="0" borderId="27" xfId="16" applyNumberFormat="1" applyFont="1" applyBorder="1" applyAlignment="1">
      <alignment horizontal="center" vertical="center"/>
    </xf>
    <xf numFmtId="0" fontId="52" fillId="7" borderId="43" xfId="16" applyFont="1" applyFill="1" applyBorder="1" applyAlignment="1">
      <alignment horizontal="center" vertical="center" wrapText="1" shrinkToFit="1"/>
    </xf>
    <xf numFmtId="0" fontId="52" fillId="7" borderId="42" xfId="16" applyFont="1" applyFill="1" applyBorder="1" applyAlignment="1">
      <alignment horizontal="center" vertical="center" shrinkToFit="1"/>
    </xf>
    <xf numFmtId="49" fontId="3" fillId="0" borderId="38" xfId="16" applyNumberFormat="1" applyFont="1" applyBorder="1" applyAlignment="1">
      <alignment horizontal="center" vertical="center"/>
    </xf>
    <xf numFmtId="49" fontId="3" fillId="0" borderId="27" xfId="16" applyNumberFormat="1" applyFont="1" applyBorder="1" applyAlignment="1">
      <alignment horizontal="center" vertical="center"/>
    </xf>
    <xf numFmtId="0" fontId="52" fillId="0" borderId="0" xfId="16" applyFont="1" applyAlignment="1">
      <alignment horizontal="center" vertical="center"/>
    </xf>
    <xf numFmtId="0" fontId="52" fillId="7" borderId="69" xfId="16" applyFont="1" applyFill="1" applyBorder="1" applyAlignment="1">
      <alignment horizontal="center" vertical="center" shrinkToFit="1"/>
    </xf>
    <xf numFmtId="0" fontId="52" fillId="7" borderId="40" xfId="16" applyFont="1" applyFill="1" applyBorder="1" applyAlignment="1">
      <alignment horizontal="center" vertical="center" shrinkToFit="1"/>
    </xf>
    <xf numFmtId="0" fontId="52" fillId="0" borderId="0" xfId="16" applyFont="1" applyAlignment="1">
      <alignment horizontal="left" vertical="center"/>
    </xf>
    <xf numFmtId="177" fontId="3" fillId="0" borderId="0" xfId="16" applyNumberFormat="1" applyFont="1" applyAlignment="1" applyProtection="1">
      <alignment horizontal="center" vertical="center" shrinkToFit="1"/>
      <protection locked="0"/>
    </xf>
    <xf numFmtId="177" fontId="3" fillId="0" borderId="0" xfId="16" applyNumberFormat="1" applyFont="1" applyAlignment="1">
      <alignment horizontal="center" vertical="center" shrinkToFit="1"/>
    </xf>
    <xf numFmtId="49" fontId="54" fillId="0" borderId="0" xfId="16" applyNumberFormat="1" applyFont="1" applyAlignment="1" applyProtection="1">
      <alignment horizontal="center" vertical="center"/>
      <protection locked="0"/>
    </xf>
    <xf numFmtId="49" fontId="55" fillId="0" borderId="0" xfId="16" applyNumberFormat="1" applyFont="1" applyAlignment="1">
      <alignment horizontal="center" vertical="center"/>
    </xf>
    <xf numFmtId="177" fontId="3" fillId="0" borderId="0" xfId="16" applyNumberFormat="1" applyFont="1" applyAlignment="1" applyProtection="1">
      <alignment horizontal="center" vertical="center"/>
      <protection locked="0"/>
    </xf>
    <xf numFmtId="49" fontId="3" fillId="0" borderId="0" xfId="16" applyNumberFormat="1" applyFont="1" applyAlignment="1" applyProtection="1">
      <alignment horizontal="center" vertical="center"/>
      <protection locked="0"/>
    </xf>
    <xf numFmtId="49" fontId="18" fillId="0" borderId="0" xfId="16" applyNumberFormat="1" applyFont="1" applyAlignment="1">
      <alignment horizontal="center" vertical="center"/>
    </xf>
    <xf numFmtId="0" fontId="19" fillId="0" borderId="0" xfId="16" applyFont="1" applyAlignment="1">
      <alignment horizontal="center" vertical="center"/>
    </xf>
    <xf numFmtId="0" fontId="9" fillId="0" borderId="0" xfId="16" applyFont="1" applyAlignment="1">
      <alignment horizontal="center" vertical="center"/>
    </xf>
    <xf numFmtId="0" fontId="61"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vertical="center" wrapText="1"/>
    </xf>
    <xf numFmtId="0" fontId="59" fillId="0" borderId="44" xfId="0" applyFont="1" applyBorder="1" applyAlignment="1">
      <alignment horizontal="center" vertical="center"/>
    </xf>
    <xf numFmtId="0" fontId="60" fillId="0" borderId="0" xfId="0" applyFont="1" applyAlignment="1" applyProtection="1">
      <alignment horizontal="center" vertical="center"/>
      <protection locked="0"/>
    </xf>
    <xf numFmtId="49" fontId="60" fillId="0" borderId="0" xfId="0" applyNumberFormat="1" applyFont="1" applyAlignment="1" applyProtection="1">
      <alignment horizontal="center" vertical="center"/>
      <protection locked="0"/>
    </xf>
    <xf numFmtId="49" fontId="61" fillId="0" borderId="0" xfId="0" applyNumberFormat="1" applyFont="1" applyAlignment="1">
      <alignment horizontal="center" vertical="center"/>
    </xf>
    <xf numFmtId="0" fontId="61" fillId="0" borderId="36" xfId="0" applyFont="1" applyBorder="1" applyAlignment="1">
      <alignment horizontal="center" vertical="center"/>
    </xf>
    <xf numFmtId="0" fontId="61" fillId="0" borderId="0" xfId="0" applyFont="1" applyAlignment="1"/>
    <xf numFmtId="0" fontId="61" fillId="0" borderId="44" xfId="0" applyFont="1" applyBorder="1" applyAlignment="1"/>
    <xf numFmtId="0" fontId="61" fillId="0" borderId="0" xfId="0" applyFont="1" applyAlignment="1">
      <alignment vertical="center" wrapText="1"/>
    </xf>
    <xf numFmtId="0" fontId="60" fillId="0" borderId="0" xfId="0" applyFont="1" applyAlignment="1" applyProtection="1">
      <protection locked="0"/>
    </xf>
    <xf numFmtId="0" fontId="60" fillId="0" borderId="44" xfId="0" applyFont="1" applyBorder="1" applyAlignment="1" applyProtection="1">
      <protection locked="0"/>
    </xf>
    <xf numFmtId="0" fontId="60" fillId="0" borderId="0" xfId="0" applyFont="1" applyAlignment="1" applyProtection="1">
      <alignment vertical="center" wrapText="1"/>
      <protection locked="0"/>
    </xf>
    <xf numFmtId="0" fontId="59" fillId="18" borderId="36" xfId="0" applyFont="1" applyFill="1" applyBorder="1" applyAlignment="1">
      <alignment horizontal="center" vertical="center"/>
    </xf>
    <xf numFmtId="0" fontId="59" fillId="0" borderId="36" xfId="0" applyFont="1" applyBorder="1" applyProtection="1">
      <alignment vertical="center"/>
      <protection locked="0"/>
    </xf>
    <xf numFmtId="0" fontId="19" fillId="0" borderId="0" xfId="2" applyFont="1" applyProtection="1">
      <alignment vertical="center"/>
      <protection locked="0"/>
    </xf>
    <xf numFmtId="0" fontId="2" fillId="0" borderId="0" xfId="2" applyProtection="1">
      <alignment vertical="center"/>
      <protection locked="0"/>
    </xf>
    <xf numFmtId="0" fontId="19" fillId="0" borderId="0" xfId="16" applyFont="1" applyAlignment="1" applyProtection="1">
      <alignment horizontal="center" vertical="center"/>
      <protection locked="0"/>
    </xf>
    <xf numFmtId="0" fontId="19" fillId="0" borderId="0" xfId="16" applyFont="1" applyAlignment="1" applyProtection="1">
      <alignment horizontal="center" vertical="center"/>
      <protection locked="0"/>
    </xf>
    <xf numFmtId="0" fontId="9" fillId="0" borderId="0" xfId="16" applyFont="1" applyAlignment="1" applyProtection="1">
      <alignment horizontal="center" vertical="center"/>
      <protection locked="0"/>
    </xf>
    <xf numFmtId="0" fontId="9" fillId="0" borderId="0" xfId="16" applyFont="1" applyAlignment="1" applyProtection="1">
      <alignment horizontal="center" vertical="center"/>
      <protection locked="0"/>
    </xf>
    <xf numFmtId="0" fontId="9" fillId="0" borderId="0" xfId="16" applyFont="1" applyProtection="1">
      <alignment vertical="center"/>
      <protection locked="0"/>
    </xf>
    <xf numFmtId="0" fontId="57" fillId="0" borderId="0" xfId="2" applyFont="1" applyAlignment="1" applyProtection="1">
      <alignment horizontal="center" vertical="center" wrapText="1"/>
      <protection locked="0"/>
    </xf>
    <xf numFmtId="0" fontId="19" fillId="0" borderId="62" xfId="2" applyFont="1" applyBorder="1" applyProtection="1">
      <alignment vertical="center"/>
      <protection locked="0"/>
    </xf>
    <xf numFmtId="0" fontId="19" fillId="0" borderId="61" xfId="2" applyFont="1" applyBorder="1" applyProtection="1">
      <alignment vertical="center"/>
      <protection locked="0"/>
    </xf>
    <xf numFmtId="0" fontId="19" fillId="0" borderId="60" xfId="2" applyFont="1" applyBorder="1" applyProtection="1">
      <alignment vertical="center"/>
      <protection locked="0"/>
    </xf>
    <xf numFmtId="0" fontId="57" fillId="0" borderId="0" xfId="2" applyFont="1" applyAlignment="1" applyProtection="1">
      <alignment horizontal="center" vertical="center"/>
      <protection locked="0"/>
    </xf>
    <xf numFmtId="0" fontId="19" fillId="0" borderId="46" xfId="2" applyFont="1" applyBorder="1" applyProtection="1">
      <alignment vertical="center"/>
      <protection locked="0"/>
    </xf>
    <xf numFmtId="0" fontId="19" fillId="0" borderId="16" xfId="2" applyFont="1" applyBorder="1" applyProtection="1">
      <alignment vertical="center"/>
      <protection locked="0"/>
    </xf>
    <xf numFmtId="0" fontId="51" fillId="0" borderId="0" xfId="2" applyFont="1" applyAlignment="1" applyProtection="1">
      <alignment horizontal="center" vertical="center" wrapText="1"/>
      <protection locked="0"/>
    </xf>
    <xf numFmtId="0" fontId="19" fillId="0" borderId="69" xfId="2" applyFont="1" applyBorder="1" applyAlignment="1" applyProtection="1">
      <alignment horizontal="center" vertical="center" wrapText="1"/>
      <protection locked="0"/>
    </xf>
    <xf numFmtId="0" fontId="19" fillId="0" borderId="41" xfId="2" applyFont="1" applyBorder="1" applyAlignment="1" applyProtection="1">
      <alignment horizontal="center" vertical="center" wrapText="1"/>
      <protection locked="0"/>
    </xf>
    <xf numFmtId="0" fontId="19" fillId="0" borderId="40" xfId="2" applyFont="1" applyBorder="1" applyAlignment="1" applyProtection="1">
      <alignment horizontal="center" vertical="center" wrapText="1"/>
      <protection locked="0"/>
    </xf>
    <xf numFmtId="0" fontId="19" fillId="0" borderId="0" xfId="2" applyFont="1" applyAlignment="1" applyProtection="1">
      <alignment horizontal="center" vertical="center" wrapText="1"/>
      <protection locked="0"/>
    </xf>
    <xf numFmtId="0" fontId="19" fillId="0" borderId="66" xfId="2" applyFont="1" applyBorder="1" applyAlignment="1" applyProtection="1">
      <alignment horizontal="center" vertical="center" wrapText="1"/>
      <protection locked="0"/>
    </xf>
    <xf numFmtId="0" fontId="19" fillId="0" borderId="45" xfId="2" applyFont="1" applyBorder="1" applyAlignment="1" applyProtection="1">
      <alignment horizontal="center" vertical="center" wrapText="1"/>
      <protection locked="0"/>
    </xf>
    <xf numFmtId="0" fontId="19" fillId="0" borderId="43" xfId="2" applyFont="1" applyBorder="1" applyAlignment="1" applyProtection="1">
      <alignment horizontal="center" vertical="center" wrapText="1"/>
      <protection locked="0"/>
    </xf>
    <xf numFmtId="0" fontId="19" fillId="0" borderId="44" xfId="2" applyFont="1" applyBorder="1" applyAlignment="1" applyProtection="1">
      <alignment horizontal="center" vertical="center" wrapText="1"/>
      <protection locked="0"/>
    </xf>
    <xf numFmtId="0" fontId="19" fillId="0" borderId="42" xfId="2" applyFont="1" applyBorder="1" applyAlignment="1" applyProtection="1">
      <alignment horizontal="center" vertical="center" wrapText="1"/>
      <protection locked="0"/>
    </xf>
    <xf numFmtId="0" fontId="0" fillId="0" borderId="0" xfId="0" applyProtection="1">
      <alignment vertical="center"/>
      <protection locked="0"/>
    </xf>
    <xf numFmtId="0" fontId="19" fillId="0" borderId="49" xfId="2" applyFont="1" applyBorder="1" applyProtection="1">
      <alignment vertical="center"/>
      <protection locked="0"/>
    </xf>
    <xf numFmtId="0" fontId="19" fillId="0" borderId="48" xfId="2" applyFont="1" applyBorder="1" applyProtection="1">
      <alignment vertical="center"/>
      <protection locked="0"/>
    </xf>
    <xf numFmtId="0" fontId="19" fillId="0" borderId="10" xfId="2" applyFont="1" applyBorder="1" applyProtection="1">
      <alignment vertical="center"/>
      <protection locked="0"/>
    </xf>
    <xf numFmtId="0" fontId="19" fillId="0" borderId="15"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0" fontId="19" fillId="0" borderId="67"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9" fillId="0" borderId="0" xfId="2" applyFont="1" applyAlignment="1" applyProtection="1">
      <alignment horizontal="right" vertical="center"/>
      <protection locked="0"/>
    </xf>
    <xf numFmtId="0" fontId="2" fillId="0" borderId="0" xfId="2" applyProtection="1">
      <alignment vertical="center"/>
    </xf>
    <xf numFmtId="0" fontId="19" fillId="0" borderId="0" xfId="2" applyFont="1" applyProtection="1">
      <alignment vertical="center"/>
    </xf>
    <xf numFmtId="0" fontId="12" fillId="0" borderId="0" xfId="2" applyFont="1" applyProtection="1">
      <alignment vertical="center"/>
    </xf>
    <xf numFmtId="0" fontId="19" fillId="0" borderId="0" xfId="16" applyFont="1" applyAlignment="1" applyProtection="1">
      <alignment horizontal="center" vertical="center"/>
    </xf>
    <xf numFmtId="0" fontId="51" fillId="0" borderId="0" xfId="2" applyFont="1" applyProtection="1">
      <alignment vertical="center"/>
    </xf>
    <xf numFmtId="0" fontId="9" fillId="0" borderId="0" xfId="16" applyFont="1" applyAlignment="1" applyProtection="1">
      <alignment horizontal="center" vertical="center"/>
    </xf>
    <xf numFmtId="0" fontId="47" fillId="0" borderId="0" xfId="0" applyFont="1" applyProtection="1">
      <alignment vertical="center"/>
      <protection locked="0"/>
    </xf>
    <xf numFmtId="0" fontId="47" fillId="20" borderId="36" xfId="0" applyFont="1" applyFill="1" applyBorder="1" applyAlignment="1" applyProtection="1">
      <alignment horizontal="center" vertical="center"/>
      <protection locked="0"/>
    </xf>
    <xf numFmtId="0" fontId="49" fillId="20" borderId="28" xfId="14" applyFont="1" applyFill="1" applyBorder="1" applyAlignment="1" applyProtection="1">
      <alignment horizontal="center" vertical="center"/>
      <protection locked="0"/>
    </xf>
    <xf numFmtId="0" fontId="49" fillId="20" borderId="38" xfId="14" applyFont="1" applyFill="1" applyBorder="1" applyAlignment="1" applyProtection="1">
      <alignment horizontal="center" vertical="center"/>
      <protection locked="0"/>
    </xf>
    <xf numFmtId="0" fontId="49" fillId="20" borderId="27" xfId="14" applyFont="1" applyFill="1" applyBorder="1" applyAlignment="1" applyProtection="1">
      <alignment horizontal="center" vertical="center"/>
      <protection locked="0"/>
    </xf>
    <xf numFmtId="0" fontId="49" fillId="20" borderId="43" xfId="14" applyFont="1" applyFill="1" applyBorder="1" applyAlignment="1" applyProtection="1">
      <alignment horizontal="center" vertical="center"/>
      <protection locked="0"/>
    </xf>
    <xf numFmtId="0" fontId="49" fillId="20" borderId="157" xfId="14" applyFont="1" applyFill="1" applyBorder="1" applyAlignment="1" applyProtection="1">
      <alignment horizontal="center" vertical="center"/>
      <protection locked="0"/>
    </xf>
    <xf numFmtId="0" fontId="49" fillId="0" borderId="28" xfId="14" applyFont="1" applyBorder="1" applyAlignment="1" applyProtection="1">
      <alignment horizontal="center" vertical="center"/>
      <protection locked="0"/>
    </xf>
    <xf numFmtId="0" fontId="49" fillId="0" borderId="38" xfId="14" applyFont="1" applyBorder="1" applyAlignment="1" applyProtection="1">
      <alignment horizontal="center" vertical="center"/>
      <protection locked="0"/>
    </xf>
    <xf numFmtId="0" fontId="49" fillId="0" borderId="27" xfId="14" applyFont="1" applyBorder="1" applyAlignment="1" applyProtection="1">
      <alignment horizontal="center" vertical="center"/>
      <protection locked="0"/>
    </xf>
    <xf numFmtId="0" fontId="49" fillId="20" borderId="156" xfId="14" applyFont="1" applyFill="1" applyBorder="1" applyAlignment="1" applyProtection="1">
      <alignment horizontal="center" vertical="center"/>
      <protection locked="0"/>
    </xf>
    <xf numFmtId="0" fontId="47" fillId="0" borderId="0" xfId="0" applyFont="1" applyProtection="1">
      <alignment vertical="center"/>
    </xf>
    <xf numFmtId="0" fontId="47" fillId="0" borderId="0" xfId="0" applyFont="1" applyAlignment="1" applyProtection="1"/>
    <xf numFmtId="0" fontId="46" fillId="17" borderId="0" xfId="0" applyFont="1" applyFill="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vertical="center" wrapText="1"/>
    </xf>
    <xf numFmtId="0" fontId="49" fillId="20" borderId="36" xfId="14" applyFont="1" applyFill="1" applyBorder="1" applyAlignment="1" applyProtection="1">
      <alignment horizontal="center" vertical="center"/>
      <protection locked="0"/>
    </xf>
    <xf numFmtId="0" fontId="64" fillId="20" borderId="43" xfId="14" applyFont="1" applyFill="1" applyBorder="1" applyAlignment="1" applyProtection="1">
      <alignment horizontal="center" vertical="center"/>
      <protection locked="0"/>
    </xf>
    <xf numFmtId="0" fontId="64" fillId="20" borderId="157" xfId="14" applyFont="1" applyFill="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Protection="1">
      <alignment vertical="center"/>
      <protection locked="0"/>
    </xf>
  </cellXfs>
  <cellStyles count="17">
    <cellStyle name="ハイパーリンク 2" xfId="13" xr:uid="{F36C9163-2B70-47BC-AAB4-61674ED51183}"/>
    <cellStyle name="桁区切り" xfId="1" builtinId="6"/>
    <cellStyle name="桁区切り 2" xfId="6" xr:uid="{F3A38183-1F0A-4B43-BC0A-4151B9CCE44F}"/>
    <cellStyle name="桁区切り 2 2" xfId="8" xr:uid="{18572EA3-186A-49AB-9FCF-9A41AEC65B9A}"/>
    <cellStyle name="桁区切り 2 3 2 2" xfId="4" xr:uid="{44DC0FEC-7144-4C18-9C6A-DC8D58A3E158}"/>
    <cellStyle name="桁区切り 2 5" xfId="3" xr:uid="{71CAD7AD-998F-4377-848C-B2800EE5EACA}"/>
    <cellStyle name="桁区切り 4" xfId="10" xr:uid="{D88C1A8A-44CD-4481-9DD6-2ED176255126}"/>
    <cellStyle name="標準" xfId="0" builtinId="0"/>
    <cellStyle name="標準 10 2" xfId="16" xr:uid="{7217C7E3-1303-421F-B669-8FCE101B530A}"/>
    <cellStyle name="標準 11 2" xfId="5" xr:uid="{F951C298-4E58-459A-8A58-302AAFD75C92}"/>
    <cellStyle name="標準 11 4 2" xfId="7" xr:uid="{B2E4BE9B-8EF6-42AE-B184-ECF3075B67E6}"/>
    <cellStyle name="標準 13 2 2" xfId="15" xr:uid="{86E5E863-6D94-40EC-88AC-0799B702598D}"/>
    <cellStyle name="標準 2 2" xfId="14" xr:uid="{0FECC577-62CC-4F04-AED4-955776358270}"/>
    <cellStyle name="標準 2 5 2" xfId="2" xr:uid="{6722468A-08EA-4F34-A2CA-8EC532A8EB7E}"/>
    <cellStyle name="標準 2 5 2_【建材】申請書式（個人・戸建）_0729_1" xfId="12" xr:uid="{3AE13515-DCE2-4FCE-82CF-45DDCEAF38CC}"/>
    <cellStyle name="標準 3 2" xfId="11" xr:uid="{2D408583-F843-4934-A101-652619070102}"/>
    <cellStyle name="標準 9 2" xfId="9" xr:uid="{C882CC07-F59B-4903-B57B-62E2E5CDA127}"/>
  </cellStyles>
  <dxfs count="103">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
      <fill>
        <patternFill>
          <bgColor indexed="13"/>
        </patternFill>
      </fill>
    </dxf>
    <dxf>
      <fill>
        <patternFill>
          <bgColor rgb="FFFFFF99"/>
        </patternFill>
      </fill>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style="medium">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solid">
          <fgColor indexed="64"/>
          <bgColor rgb="FFEBF3FB"/>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gray0625">
          <fgColor theme="0" tint="-0.24994659260841701"/>
          <bgColor auto="1"/>
        </patternFill>
      </fill>
      <alignment horizontal="center"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gray0625">
          <fgColor theme="0" tint="-0.24994659260841701"/>
          <bgColor auto="1"/>
        </patternFill>
      </fill>
      <alignment horizontal="center"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0" tint="-0.24994659260841701"/>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gray0625">
          <fgColor theme="7"/>
          <bgColor auto="1"/>
        </patternFill>
      </fill>
      <alignment horizontal="right"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81" formatCode="#,##0_ "/>
      <fill>
        <patternFill patternType="none">
          <fgColor indexed="64"/>
          <bgColor indexed="65"/>
        </patternFill>
      </fill>
      <alignment horizontal="right" vertical="center" textRotation="0" wrapText="0" indent="0" justifyLastLine="0" shrinkToFit="0" readingOrder="0"/>
      <border diagonalUp="0" diagonalDown="0">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79" formatCode="0.0_);[Red]\(0.0\)"/>
      <fill>
        <patternFill patternType="solid">
          <fgColor auto="1"/>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77" formatCode="0_);[Red]\(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78" formatCode="0.000_);[Red]\(0.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solid">
          <fgColor indexed="64"/>
          <bgColor indexed="9"/>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solid">
          <fgColor indexed="64"/>
          <bgColor indexed="9"/>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Ｐ明朝"/>
        <family val="1"/>
        <charset val="128"/>
        <scheme val="none"/>
      </font>
      <numFmt numFmtId="176" formatCode="0;\-0;;@"/>
      <fill>
        <patternFill patternType="solid">
          <fgColor indexed="64"/>
          <bgColor indexed="9"/>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border outline="0">
        <top style="thin">
          <color rgb="FF000000"/>
        </top>
        <bottom style="thin">
          <color indexed="64"/>
        </bottom>
      </border>
    </dxf>
    <dxf>
      <font>
        <strike val="0"/>
        <outline val="0"/>
        <shadow val="0"/>
        <u val="none"/>
        <vertAlign val="baseline"/>
        <sz val="11"/>
        <family val="1"/>
        <charset val="128"/>
      </font>
      <protection locked="1" hidden="0"/>
    </dxf>
    <dxf>
      <border>
        <bottom style="double">
          <color indexed="64"/>
        </bottom>
      </border>
    </dxf>
    <dxf>
      <font>
        <b/>
        <i val="0"/>
        <strike val="0"/>
        <condense val="0"/>
        <extend val="0"/>
        <outline val="0"/>
        <shadow val="0"/>
        <u val="none"/>
        <vertAlign val="baseline"/>
        <sz val="11"/>
        <color theme="0"/>
        <name val="ＭＳ Ｐ明朝"/>
        <family val="1"/>
        <charset val="128"/>
        <scheme val="none"/>
      </font>
      <fill>
        <patternFill patternType="solid">
          <fgColor indexed="64"/>
          <bgColor theme="1" tint="0.499984740745262"/>
        </patternFill>
      </fill>
      <alignment horizontal="center" vertical="center" textRotation="0" wrapText="1" indent="0" justifyLastLine="0" shrinkToFit="0" readingOrder="0"/>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1" pivot="0" count="1" xr9:uid="{95D741CA-7444-46DF-B73F-C6F284DA7DF3}">
      <tableStyleElement type="wholeTable" dxfId="102"/>
    </tableStyle>
  </tableStyles>
  <colors>
    <mruColors>
      <color rgb="FFFFFFCC"/>
      <color rgb="FFEBF3FB"/>
      <color rgb="FFFFFFEB"/>
      <color rgb="FFE6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350520</xdr:colOff>
          <xdr:row>5</xdr:row>
          <xdr:rowOff>45720</xdr:rowOff>
        </xdr:from>
        <xdr:to>
          <xdr:col>5</xdr:col>
          <xdr:colOff>769620</xdr:colOff>
          <xdr:row>6</xdr:row>
          <xdr:rowOff>45720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6</xdr:row>
          <xdr:rowOff>45720</xdr:rowOff>
        </xdr:from>
        <xdr:to>
          <xdr:col>5</xdr:col>
          <xdr:colOff>769620</xdr:colOff>
          <xdr:row>7</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7</xdr:row>
          <xdr:rowOff>0</xdr:rowOff>
        </xdr:from>
        <xdr:to>
          <xdr:col>5</xdr:col>
          <xdr:colOff>769620</xdr:colOff>
          <xdr:row>8</xdr:row>
          <xdr:rowOff>30480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7</xdr:row>
          <xdr:rowOff>45720</xdr:rowOff>
        </xdr:from>
        <xdr:to>
          <xdr:col>5</xdr:col>
          <xdr:colOff>769620</xdr:colOff>
          <xdr:row>8</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8</xdr:row>
          <xdr:rowOff>45720</xdr:rowOff>
        </xdr:from>
        <xdr:to>
          <xdr:col>5</xdr:col>
          <xdr:colOff>769620</xdr:colOff>
          <xdr:row>9</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9</xdr:row>
          <xdr:rowOff>45720</xdr:rowOff>
        </xdr:from>
        <xdr:to>
          <xdr:col>5</xdr:col>
          <xdr:colOff>769620</xdr:colOff>
          <xdr:row>9</xdr:row>
          <xdr:rowOff>449580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10</xdr:row>
          <xdr:rowOff>45720</xdr:rowOff>
        </xdr:from>
        <xdr:to>
          <xdr:col>5</xdr:col>
          <xdr:colOff>769620</xdr:colOff>
          <xdr:row>11</xdr:row>
          <xdr:rowOff>45720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11</xdr:row>
          <xdr:rowOff>45720</xdr:rowOff>
        </xdr:from>
        <xdr:to>
          <xdr:col>5</xdr:col>
          <xdr:colOff>769620</xdr:colOff>
          <xdr:row>12</xdr:row>
          <xdr:rowOff>45720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18</xdr:row>
          <xdr:rowOff>45720</xdr:rowOff>
        </xdr:from>
        <xdr:to>
          <xdr:col>5</xdr:col>
          <xdr:colOff>769620</xdr:colOff>
          <xdr:row>19</xdr:row>
          <xdr:rowOff>45720</xdr:rowOff>
        </xdr:to>
        <xdr:sp macro="" textlink="">
          <xdr:nvSpPr>
            <xdr:cNvPr id="6153" name="Check Box 14"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19</xdr:row>
          <xdr:rowOff>0</xdr:rowOff>
        </xdr:from>
        <xdr:to>
          <xdr:col>5</xdr:col>
          <xdr:colOff>769620</xdr:colOff>
          <xdr:row>20</xdr:row>
          <xdr:rowOff>30480</xdr:rowOff>
        </xdr:to>
        <xdr:sp macro="" textlink="">
          <xdr:nvSpPr>
            <xdr:cNvPr id="6154" name="Check Box 15"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19</xdr:row>
          <xdr:rowOff>45720</xdr:rowOff>
        </xdr:from>
        <xdr:to>
          <xdr:col>5</xdr:col>
          <xdr:colOff>769620</xdr:colOff>
          <xdr:row>20</xdr:row>
          <xdr:rowOff>45720</xdr:rowOff>
        </xdr:to>
        <xdr:sp macro="" textlink="">
          <xdr:nvSpPr>
            <xdr:cNvPr id="6155" name="Check Box 16"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20</xdr:row>
          <xdr:rowOff>45720</xdr:rowOff>
        </xdr:from>
        <xdr:to>
          <xdr:col>5</xdr:col>
          <xdr:colOff>769620</xdr:colOff>
          <xdr:row>20</xdr:row>
          <xdr:rowOff>449580</xdr:rowOff>
        </xdr:to>
        <xdr:sp macro="" textlink="">
          <xdr:nvSpPr>
            <xdr:cNvPr id="6156" name="Check Box 17"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16</xdr:row>
          <xdr:rowOff>45720</xdr:rowOff>
        </xdr:from>
        <xdr:to>
          <xdr:col>5</xdr:col>
          <xdr:colOff>769620</xdr:colOff>
          <xdr:row>16</xdr:row>
          <xdr:rowOff>449580</xdr:rowOff>
        </xdr:to>
        <xdr:sp macro="" textlink="">
          <xdr:nvSpPr>
            <xdr:cNvPr id="6157" name="Check Box 20"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xdr:row>
          <xdr:rowOff>45720</xdr:rowOff>
        </xdr:from>
        <xdr:to>
          <xdr:col>5</xdr:col>
          <xdr:colOff>769620</xdr:colOff>
          <xdr:row>14</xdr:row>
          <xdr:rowOff>45720</xdr:rowOff>
        </xdr:to>
        <xdr:sp macro="" textlink="">
          <xdr:nvSpPr>
            <xdr:cNvPr id="6158" name="Check Box 2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14</xdr:row>
          <xdr:rowOff>45720</xdr:rowOff>
        </xdr:from>
        <xdr:to>
          <xdr:col>5</xdr:col>
          <xdr:colOff>769620</xdr:colOff>
          <xdr:row>15</xdr:row>
          <xdr:rowOff>45720</xdr:rowOff>
        </xdr:to>
        <xdr:sp macro="" textlink="">
          <xdr:nvSpPr>
            <xdr:cNvPr id="6159" name="Check Box 2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16</xdr:row>
          <xdr:rowOff>0</xdr:rowOff>
        </xdr:from>
        <xdr:to>
          <xdr:col>5</xdr:col>
          <xdr:colOff>769620</xdr:colOff>
          <xdr:row>16</xdr:row>
          <xdr:rowOff>419100</xdr:rowOff>
        </xdr:to>
        <xdr:sp macro="" textlink="">
          <xdr:nvSpPr>
            <xdr:cNvPr id="6160" name="Check Box 28"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15</xdr:row>
          <xdr:rowOff>45720</xdr:rowOff>
        </xdr:from>
        <xdr:to>
          <xdr:col>5</xdr:col>
          <xdr:colOff>769620</xdr:colOff>
          <xdr:row>16</xdr:row>
          <xdr:rowOff>45720</xdr:rowOff>
        </xdr:to>
        <xdr:sp macro="" textlink="">
          <xdr:nvSpPr>
            <xdr:cNvPr id="6161" name="Check Box 29"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twoCellAnchor>
    <xdr:from>
      <xdr:col>8</xdr:col>
      <xdr:colOff>196850</xdr:colOff>
      <xdr:row>0</xdr:row>
      <xdr:rowOff>371475</xdr:rowOff>
    </xdr:from>
    <xdr:to>
      <xdr:col>16</xdr:col>
      <xdr:colOff>161925</xdr:colOff>
      <xdr:row>3</xdr:row>
      <xdr:rowOff>0</xdr:rowOff>
    </xdr:to>
    <xdr:sp macro="" textlink="">
      <xdr:nvSpPr>
        <xdr:cNvPr id="2" name="吹き出し: 四角形 32">
          <a:extLst>
            <a:ext uri="{FF2B5EF4-FFF2-40B4-BE49-F238E27FC236}">
              <a16:creationId xmlns:a16="http://schemas.microsoft.com/office/drawing/2014/main" id="{20C36035-6FE8-4954-8C71-6EE7AEAC4D40}"/>
            </a:ext>
          </a:extLst>
        </xdr:cNvPr>
        <xdr:cNvSpPr/>
      </xdr:nvSpPr>
      <xdr:spPr>
        <a:xfrm>
          <a:off x="8153400" y="371475"/>
          <a:ext cx="5248275" cy="7143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504825</xdr:colOff>
      <xdr:row>5</xdr:row>
      <xdr:rowOff>130810</xdr:rowOff>
    </xdr:from>
    <xdr:to>
      <xdr:col>13</xdr:col>
      <xdr:colOff>257175</xdr:colOff>
      <xdr:row>6</xdr:row>
      <xdr:rowOff>361950</xdr:rowOff>
    </xdr:to>
    <xdr:sp macro="" textlink="">
      <xdr:nvSpPr>
        <xdr:cNvPr id="4" name="吹き出し: 四角形 34">
          <a:extLst>
            <a:ext uri="{FF2B5EF4-FFF2-40B4-BE49-F238E27FC236}">
              <a16:creationId xmlns:a16="http://schemas.microsoft.com/office/drawing/2014/main" id="{9E0AEC34-EC74-485A-A7C8-3E3A3D6924EC}"/>
            </a:ext>
          </a:extLst>
        </xdr:cNvPr>
        <xdr:cNvSpPr/>
      </xdr:nvSpPr>
      <xdr:spPr>
        <a:xfrm>
          <a:off x="8461375" y="2689860"/>
          <a:ext cx="3054350" cy="624840"/>
        </a:xfrm>
        <a:prstGeom prst="wedgeRectCallout">
          <a:avLst>
            <a:gd name="adj1" fmla="val -63517"/>
            <a:gd name="adj2" fmla="val -92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・該当欄にチェックしてください。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30480</xdr:rowOff>
        </xdr:to>
        <xdr:sp macro="" textlink="">
          <xdr:nvSpPr>
            <xdr:cNvPr id="6162" name="Check Box 34"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17</xdr:row>
          <xdr:rowOff>45720</xdr:rowOff>
        </xdr:from>
        <xdr:to>
          <xdr:col>5</xdr:col>
          <xdr:colOff>769620</xdr:colOff>
          <xdr:row>18</xdr:row>
          <xdr:rowOff>45720</xdr:rowOff>
        </xdr:to>
        <xdr:sp macro="" textlink="">
          <xdr:nvSpPr>
            <xdr:cNvPr id="6163" name="Check Box 35"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18</xdr:row>
          <xdr:rowOff>0</xdr:rowOff>
        </xdr:from>
        <xdr:to>
          <xdr:col>5</xdr:col>
          <xdr:colOff>769620</xdr:colOff>
          <xdr:row>19</xdr:row>
          <xdr:rowOff>30480</xdr:rowOff>
        </xdr:to>
        <xdr:sp macro="" textlink="">
          <xdr:nvSpPr>
            <xdr:cNvPr id="6164" name="Check Box 36"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xdr:row>
          <xdr:rowOff>0</xdr:rowOff>
        </xdr:from>
        <xdr:to>
          <xdr:col>5</xdr:col>
          <xdr:colOff>769620</xdr:colOff>
          <xdr:row>14</xdr:row>
          <xdr:rowOff>30480</xdr:rowOff>
        </xdr:to>
        <xdr:sp macro="" textlink="">
          <xdr:nvSpPr>
            <xdr:cNvPr id="6165" name="Check Box 37"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17</xdr:row>
          <xdr:rowOff>0</xdr:rowOff>
        </xdr:from>
        <xdr:to>
          <xdr:col>5</xdr:col>
          <xdr:colOff>769620</xdr:colOff>
          <xdr:row>18</xdr:row>
          <xdr:rowOff>30480</xdr:rowOff>
        </xdr:to>
        <xdr:sp macro="" textlink="">
          <xdr:nvSpPr>
            <xdr:cNvPr id="6166" name="Check Box 38"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xdr:row>
          <xdr:rowOff>45720</xdr:rowOff>
        </xdr:from>
        <xdr:to>
          <xdr:col>5</xdr:col>
          <xdr:colOff>769620</xdr:colOff>
          <xdr:row>6</xdr:row>
          <xdr:rowOff>45720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7</xdr:row>
          <xdr:rowOff>38100</xdr:rowOff>
        </xdr:from>
        <xdr:to>
          <xdr:col>5</xdr:col>
          <xdr:colOff>579120</xdr:colOff>
          <xdr:row>7</xdr:row>
          <xdr:rowOff>373380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7</xdr:row>
          <xdr:rowOff>381000</xdr:rowOff>
        </xdr:from>
        <xdr:to>
          <xdr:col>5</xdr:col>
          <xdr:colOff>754380</xdr:colOff>
          <xdr:row>9</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9</xdr:row>
          <xdr:rowOff>68580</xdr:rowOff>
        </xdr:from>
        <xdr:to>
          <xdr:col>5</xdr:col>
          <xdr:colOff>769620</xdr:colOff>
          <xdr:row>9</xdr:row>
          <xdr:rowOff>457200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9</xdr:row>
          <xdr:rowOff>495300</xdr:rowOff>
        </xdr:from>
        <xdr:to>
          <xdr:col>5</xdr:col>
          <xdr:colOff>769620</xdr:colOff>
          <xdr:row>10</xdr:row>
          <xdr:rowOff>381000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11</xdr:row>
          <xdr:rowOff>7620</xdr:rowOff>
        </xdr:from>
        <xdr:to>
          <xdr:col>5</xdr:col>
          <xdr:colOff>769620</xdr:colOff>
          <xdr:row>11</xdr:row>
          <xdr:rowOff>373380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18</xdr:row>
          <xdr:rowOff>45720</xdr:rowOff>
        </xdr:from>
        <xdr:to>
          <xdr:col>5</xdr:col>
          <xdr:colOff>754380</xdr:colOff>
          <xdr:row>19</xdr:row>
          <xdr:rowOff>45720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19</xdr:row>
          <xdr:rowOff>30480</xdr:rowOff>
        </xdr:from>
        <xdr:to>
          <xdr:col>5</xdr:col>
          <xdr:colOff>754380</xdr:colOff>
          <xdr:row>20</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20</xdr:row>
          <xdr:rowOff>38100</xdr:rowOff>
        </xdr:from>
        <xdr:to>
          <xdr:col>5</xdr:col>
          <xdr:colOff>754380</xdr:colOff>
          <xdr:row>20</xdr:row>
          <xdr:rowOff>449580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16</xdr:row>
          <xdr:rowOff>45720</xdr:rowOff>
        </xdr:from>
        <xdr:to>
          <xdr:col>5</xdr:col>
          <xdr:colOff>769620</xdr:colOff>
          <xdr:row>16</xdr:row>
          <xdr:rowOff>449580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xdr:row>
          <xdr:rowOff>30480</xdr:rowOff>
        </xdr:from>
        <xdr:to>
          <xdr:col>5</xdr:col>
          <xdr:colOff>754380</xdr:colOff>
          <xdr:row>14</xdr:row>
          <xdr:rowOff>30480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14</xdr:row>
          <xdr:rowOff>45720</xdr:rowOff>
        </xdr:from>
        <xdr:to>
          <xdr:col>5</xdr:col>
          <xdr:colOff>746760</xdr:colOff>
          <xdr:row>14</xdr:row>
          <xdr:rowOff>373380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15</xdr:row>
          <xdr:rowOff>45720</xdr:rowOff>
        </xdr:from>
        <xdr:to>
          <xdr:col>5</xdr:col>
          <xdr:colOff>746760</xdr:colOff>
          <xdr:row>15</xdr:row>
          <xdr:rowOff>373380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30480</xdr:rowOff>
        </xdr:from>
        <xdr:to>
          <xdr:col>5</xdr:col>
          <xdr:colOff>754380</xdr:colOff>
          <xdr:row>24</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17</xdr:row>
          <xdr:rowOff>0</xdr:rowOff>
        </xdr:from>
        <xdr:to>
          <xdr:col>5</xdr:col>
          <xdr:colOff>754380</xdr:colOff>
          <xdr:row>17</xdr:row>
          <xdr:rowOff>381000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12</xdr:row>
          <xdr:rowOff>30480</xdr:rowOff>
        </xdr:from>
        <xdr:to>
          <xdr:col>5</xdr:col>
          <xdr:colOff>746760</xdr:colOff>
          <xdr:row>13</xdr:row>
          <xdr:rowOff>30480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45720</xdr:rowOff>
        </xdr:from>
        <xdr:to>
          <xdr:col>5</xdr:col>
          <xdr:colOff>769620</xdr:colOff>
          <xdr:row>24</xdr:row>
          <xdr:rowOff>45720</xdr:rowOff>
        </xdr:to>
        <xdr:sp macro="" textlink="">
          <xdr:nvSpPr>
            <xdr:cNvPr id="6183" name="Check Box 34"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21</xdr:row>
          <xdr:rowOff>0</xdr:rowOff>
        </xdr:from>
        <xdr:to>
          <xdr:col>5</xdr:col>
          <xdr:colOff>769620</xdr:colOff>
          <xdr:row>22</xdr:row>
          <xdr:rowOff>30480</xdr:rowOff>
        </xdr:to>
        <xdr:sp macro="" textlink="">
          <xdr:nvSpPr>
            <xdr:cNvPr id="6184" name="Check Box 34"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21</xdr:row>
          <xdr:rowOff>0</xdr:rowOff>
        </xdr:from>
        <xdr:to>
          <xdr:col>5</xdr:col>
          <xdr:colOff>746760</xdr:colOff>
          <xdr:row>22</xdr:row>
          <xdr:rowOff>7620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21</xdr:row>
          <xdr:rowOff>0</xdr:rowOff>
        </xdr:from>
        <xdr:to>
          <xdr:col>5</xdr:col>
          <xdr:colOff>769620</xdr:colOff>
          <xdr:row>22</xdr:row>
          <xdr:rowOff>7620</xdr:rowOff>
        </xdr:to>
        <xdr:sp macro="" textlink="">
          <xdr:nvSpPr>
            <xdr:cNvPr id="6186" name="Check Box 34"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21</xdr:row>
          <xdr:rowOff>0</xdr:rowOff>
        </xdr:from>
        <xdr:to>
          <xdr:col>5</xdr:col>
          <xdr:colOff>769620</xdr:colOff>
          <xdr:row>22</xdr:row>
          <xdr:rowOff>7620</xdr:rowOff>
        </xdr:to>
        <xdr:sp macro="" textlink="">
          <xdr:nvSpPr>
            <xdr:cNvPr id="6187" name="Check Box 34"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21</xdr:row>
          <xdr:rowOff>45720</xdr:rowOff>
        </xdr:from>
        <xdr:to>
          <xdr:col>5</xdr:col>
          <xdr:colOff>769620</xdr:colOff>
          <xdr:row>22</xdr:row>
          <xdr:rowOff>45720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89" name="Check Box 34"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91" name="Check Box 34"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45720</xdr:rowOff>
        </xdr:from>
        <xdr:to>
          <xdr:col>5</xdr:col>
          <xdr:colOff>769620</xdr:colOff>
          <xdr:row>24</xdr:row>
          <xdr:rowOff>45720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95" name="Check Box 34"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23</xdr:row>
          <xdr:rowOff>0</xdr:rowOff>
        </xdr:from>
        <xdr:to>
          <xdr:col>5</xdr:col>
          <xdr:colOff>769620</xdr:colOff>
          <xdr:row>24</xdr:row>
          <xdr:rowOff>7620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25</xdr:row>
          <xdr:rowOff>0</xdr:rowOff>
        </xdr:from>
        <xdr:to>
          <xdr:col>5</xdr:col>
          <xdr:colOff>769620</xdr:colOff>
          <xdr:row>26</xdr:row>
          <xdr:rowOff>30480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25</xdr:row>
          <xdr:rowOff>0</xdr:rowOff>
        </xdr:from>
        <xdr:to>
          <xdr:col>5</xdr:col>
          <xdr:colOff>754380</xdr:colOff>
          <xdr:row>25</xdr:row>
          <xdr:rowOff>373380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25</xdr:row>
          <xdr:rowOff>45720</xdr:rowOff>
        </xdr:from>
        <xdr:to>
          <xdr:col>5</xdr:col>
          <xdr:colOff>769620</xdr:colOff>
          <xdr:row>26</xdr:row>
          <xdr:rowOff>68580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68580</xdr:rowOff>
        </xdr:to>
        <xdr:sp macro="" textlink="">
          <xdr:nvSpPr>
            <xdr:cNvPr id="6200" name="Check Box 2"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01" name="Check Box 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2" name="Check Box 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3" name="Check Box 5"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4" name="Check Box 6"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5" name="Check Box 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6" name="Check Box 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7" name="Check Box 14"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08" name="Check Box 15"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09" name="Check Box 16"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10" name="Check Box 17"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11" name="Check Box 20"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12" name="Check Box 22"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13" name="Check Box 23"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14" name="Check Box 28"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15" name="Check Box 29"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16" name="Check Box 34"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17" name="Check Box 35"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18" name="Check Box 36"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19" name="Check Box 37"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20" name="Check Box 38"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68580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68580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68580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106680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83820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26</xdr:row>
          <xdr:rowOff>0</xdr:rowOff>
        </xdr:from>
        <xdr:to>
          <xdr:col>5</xdr:col>
          <xdr:colOff>769620</xdr:colOff>
          <xdr:row>28</xdr:row>
          <xdr:rowOff>68580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6</xdr:row>
          <xdr:rowOff>45720</xdr:rowOff>
        </xdr:from>
        <xdr:to>
          <xdr:col>5</xdr:col>
          <xdr:colOff>769620</xdr:colOff>
          <xdr:row>7</xdr:row>
          <xdr:rowOff>45720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24</xdr:row>
          <xdr:rowOff>30480</xdr:rowOff>
        </xdr:from>
        <xdr:to>
          <xdr:col>5</xdr:col>
          <xdr:colOff>754380</xdr:colOff>
          <xdr:row>25</xdr:row>
          <xdr:rowOff>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22</xdr:row>
          <xdr:rowOff>0</xdr:rowOff>
        </xdr:from>
        <xdr:to>
          <xdr:col>5</xdr:col>
          <xdr:colOff>769620</xdr:colOff>
          <xdr:row>23</xdr:row>
          <xdr:rowOff>30480</xdr:rowOff>
        </xdr:to>
        <xdr:sp macro="" textlink="">
          <xdr:nvSpPr>
            <xdr:cNvPr id="6258" name="Check Box 3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22</xdr:row>
          <xdr:rowOff>0</xdr:rowOff>
        </xdr:from>
        <xdr:to>
          <xdr:col>5</xdr:col>
          <xdr:colOff>746760</xdr:colOff>
          <xdr:row>23</xdr:row>
          <xdr:rowOff>7620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22</xdr:row>
          <xdr:rowOff>0</xdr:rowOff>
        </xdr:from>
        <xdr:to>
          <xdr:col>5</xdr:col>
          <xdr:colOff>769620</xdr:colOff>
          <xdr:row>23</xdr:row>
          <xdr:rowOff>7620</xdr:rowOff>
        </xdr:to>
        <xdr:sp macro="" textlink="">
          <xdr:nvSpPr>
            <xdr:cNvPr id="6260" name="Check Box 34"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22</xdr:row>
          <xdr:rowOff>0</xdr:rowOff>
        </xdr:from>
        <xdr:to>
          <xdr:col>5</xdr:col>
          <xdr:colOff>769620</xdr:colOff>
          <xdr:row>23</xdr:row>
          <xdr:rowOff>7620</xdr:rowOff>
        </xdr:to>
        <xdr:sp macro="" textlink="">
          <xdr:nvSpPr>
            <xdr:cNvPr id="6261" name="Check Box 34"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22</xdr:row>
          <xdr:rowOff>45720</xdr:rowOff>
        </xdr:from>
        <xdr:to>
          <xdr:col>5</xdr:col>
          <xdr:colOff>769620</xdr:colOff>
          <xdr:row>23</xdr:row>
          <xdr:rowOff>45720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335280</xdr:colOff>
          <xdr:row>8</xdr:row>
          <xdr:rowOff>68580</xdr:rowOff>
        </xdr:from>
        <xdr:to>
          <xdr:col>6</xdr:col>
          <xdr:colOff>731520</xdr:colOff>
          <xdr:row>9</xdr:row>
          <xdr:rowOff>83820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9</xdr:row>
          <xdr:rowOff>38100</xdr:rowOff>
        </xdr:from>
        <xdr:to>
          <xdr:col>6</xdr:col>
          <xdr:colOff>723900</xdr:colOff>
          <xdr:row>10</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10</xdr:row>
          <xdr:rowOff>68580</xdr:rowOff>
        </xdr:from>
        <xdr:to>
          <xdr:col>6</xdr:col>
          <xdr:colOff>731520</xdr:colOff>
          <xdr:row>11</xdr:row>
          <xdr:rowOff>83820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11</xdr:row>
          <xdr:rowOff>68580</xdr:rowOff>
        </xdr:from>
        <xdr:to>
          <xdr:col>6</xdr:col>
          <xdr:colOff>731520</xdr:colOff>
          <xdr:row>12</xdr:row>
          <xdr:rowOff>83820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12</xdr:row>
          <xdr:rowOff>68580</xdr:rowOff>
        </xdr:from>
        <xdr:to>
          <xdr:col>6</xdr:col>
          <xdr:colOff>731520</xdr:colOff>
          <xdr:row>13</xdr:row>
          <xdr:rowOff>45720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13</xdr:row>
          <xdr:rowOff>106680</xdr:rowOff>
        </xdr:from>
        <xdr:to>
          <xdr:col>6</xdr:col>
          <xdr:colOff>731520</xdr:colOff>
          <xdr:row>14</xdr:row>
          <xdr:rowOff>121920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17</xdr:row>
          <xdr:rowOff>68580</xdr:rowOff>
        </xdr:from>
        <xdr:to>
          <xdr:col>6</xdr:col>
          <xdr:colOff>731520</xdr:colOff>
          <xdr:row>18</xdr:row>
          <xdr:rowOff>83820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18</xdr:row>
          <xdr:rowOff>68580</xdr:rowOff>
        </xdr:from>
        <xdr:to>
          <xdr:col>6</xdr:col>
          <xdr:colOff>731520</xdr:colOff>
          <xdr:row>19</xdr:row>
          <xdr:rowOff>83820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19</xdr:row>
          <xdr:rowOff>68580</xdr:rowOff>
        </xdr:from>
        <xdr:to>
          <xdr:col>6</xdr:col>
          <xdr:colOff>731520</xdr:colOff>
          <xdr:row>20</xdr:row>
          <xdr:rowOff>45720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27</xdr:row>
          <xdr:rowOff>38100</xdr:rowOff>
        </xdr:from>
        <xdr:to>
          <xdr:col>6</xdr:col>
          <xdr:colOff>731520</xdr:colOff>
          <xdr:row>28</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16</xdr:row>
          <xdr:rowOff>68580</xdr:rowOff>
        </xdr:from>
        <xdr:to>
          <xdr:col>6</xdr:col>
          <xdr:colOff>731520</xdr:colOff>
          <xdr:row>17</xdr:row>
          <xdr:rowOff>83820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355600</xdr:colOff>
      <xdr:row>0</xdr:row>
      <xdr:rowOff>254000</xdr:rowOff>
    </xdr:from>
    <xdr:to>
      <xdr:col>11</xdr:col>
      <xdr:colOff>437200</xdr:colOff>
      <xdr:row>4</xdr:row>
      <xdr:rowOff>0</xdr:rowOff>
    </xdr:to>
    <xdr:sp macro="" textlink="">
      <xdr:nvSpPr>
        <xdr:cNvPr id="2" name="四角形吹き出し 12">
          <a:extLst>
            <a:ext uri="{FF2B5EF4-FFF2-40B4-BE49-F238E27FC236}">
              <a16:creationId xmlns:a16="http://schemas.microsoft.com/office/drawing/2014/main" id="{AEB4B719-723F-4BE5-BD2B-03C36F23EF8F}"/>
            </a:ext>
          </a:extLst>
        </xdr:cNvPr>
        <xdr:cNvSpPr/>
      </xdr:nvSpPr>
      <xdr:spPr>
        <a:xfrm>
          <a:off x="8883650" y="254000"/>
          <a:ext cx="2437450" cy="9525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8</xdr:col>
      <xdr:colOff>133873</xdr:colOff>
      <xdr:row>4</xdr:row>
      <xdr:rowOff>306705</xdr:rowOff>
    </xdr:from>
    <xdr:to>
      <xdr:col>11</xdr:col>
      <xdr:colOff>591991</xdr:colOff>
      <xdr:row>7</xdr:row>
      <xdr:rowOff>283135</xdr:rowOff>
    </xdr:to>
    <xdr:sp macro="" textlink="">
      <xdr:nvSpPr>
        <xdr:cNvPr id="3" name="四角形吹き出し 13">
          <a:extLst>
            <a:ext uri="{FF2B5EF4-FFF2-40B4-BE49-F238E27FC236}">
              <a16:creationId xmlns:a16="http://schemas.microsoft.com/office/drawing/2014/main" id="{853F3383-B4DC-4506-9B98-5544EC0EF7C3}"/>
            </a:ext>
          </a:extLst>
        </xdr:cNvPr>
        <xdr:cNvSpPr/>
      </xdr:nvSpPr>
      <xdr:spPr>
        <a:xfrm>
          <a:off x="9036573" y="1513205"/>
          <a:ext cx="2439318" cy="1062280"/>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8</xdr:col>
      <xdr:colOff>268940</xdr:colOff>
      <xdr:row>8</xdr:row>
      <xdr:rowOff>74856</xdr:rowOff>
    </xdr:from>
    <xdr:to>
      <xdr:col>11</xdr:col>
      <xdr:colOff>472610</xdr:colOff>
      <xdr:row>9</xdr:row>
      <xdr:rowOff>229796</xdr:rowOff>
    </xdr:to>
    <xdr:sp macro="" textlink="">
      <xdr:nvSpPr>
        <xdr:cNvPr id="4" name="四角形吹き出し 14">
          <a:extLst>
            <a:ext uri="{FF2B5EF4-FFF2-40B4-BE49-F238E27FC236}">
              <a16:creationId xmlns:a16="http://schemas.microsoft.com/office/drawing/2014/main" id="{EBAEC03C-B68C-4026-9470-9C1237319557}"/>
            </a:ext>
          </a:extLst>
        </xdr:cNvPr>
        <xdr:cNvSpPr/>
      </xdr:nvSpPr>
      <xdr:spPr>
        <a:xfrm>
          <a:off x="9171640" y="2887906"/>
          <a:ext cx="2184870" cy="53594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335280</xdr:colOff>
          <xdr:row>21</xdr:row>
          <xdr:rowOff>38100</xdr:rowOff>
        </xdr:from>
        <xdr:to>
          <xdr:col>6</xdr:col>
          <xdr:colOff>731520</xdr:colOff>
          <xdr:row>22</xdr:row>
          <xdr:rowOff>76200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24</xdr:row>
          <xdr:rowOff>38100</xdr:rowOff>
        </xdr:from>
        <xdr:to>
          <xdr:col>6</xdr:col>
          <xdr:colOff>731520</xdr:colOff>
          <xdr:row>25</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25</xdr:row>
          <xdr:rowOff>7620</xdr:rowOff>
        </xdr:from>
        <xdr:to>
          <xdr:col>6</xdr:col>
          <xdr:colOff>723900</xdr:colOff>
          <xdr:row>26</xdr:row>
          <xdr:rowOff>45720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22</xdr:row>
          <xdr:rowOff>38100</xdr:rowOff>
        </xdr:from>
        <xdr:to>
          <xdr:col>6</xdr:col>
          <xdr:colOff>731520</xdr:colOff>
          <xdr:row>23</xdr:row>
          <xdr:rowOff>76200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15</xdr:row>
          <xdr:rowOff>68580</xdr:rowOff>
        </xdr:from>
        <xdr:to>
          <xdr:col>6</xdr:col>
          <xdr:colOff>731520</xdr:colOff>
          <xdr:row>16</xdr:row>
          <xdr:rowOff>83820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14</xdr:row>
          <xdr:rowOff>68580</xdr:rowOff>
        </xdr:from>
        <xdr:to>
          <xdr:col>6</xdr:col>
          <xdr:colOff>731520</xdr:colOff>
          <xdr:row>15</xdr:row>
          <xdr:rowOff>83820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20</xdr:row>
          <xdr:rowOff>38100</xdr:rowOff>
        </xdr:from>
        <xdr:to>
          <xdr:col>6</xdr:col>
          <xdr:colOff>731520</xdr:colOff>
          <xdr:row>21</xdr:row>
          <xdr:rowOff>76200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45720</xdr:rowOff>
        </xdr:to>
        <xdr:sp macro="" textlink="">
          <xdr:nvSpPr>
            <xdr:cNvPr id="7187" name="Check Box 34"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45720</xdr:rowOff>
        </xdr:from>
        <xdr:to>
          <xdr:col>5</xdr:col>
          <xdr:colOff>792480</xdr:colOff>
          <xdr:row>26</xdr:row>
          <xdr:rowOff>68580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45720</xdr:rowOff>
        </xdr:from>
        <xdr:to>
          <xdr:col>5</xdr:col>
          <xdr:colOff>792480</xdr:colOff>
          <xdr:row>26</xdr:row>
          <xdr:rowOff>68580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792480</xdr:colOff>
          <xdr:row>26</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26</xdr:row>
          <xdr:rowOff>30480</xdr:rowOff>
        </xdr:from>
        <xdr:to>
          <xdr:col>6</xdr:col>
          <xdr:colOff>754380</xdr:colOff>
          <xdr:row>27</xdr:row>
          <xdr:rowOff>7620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45720</xdr:rowOff>
        </xdr:to>
        <xdr:sp macro="" textlink="">
          <xdr:nvSpPr>
            <xdr:cNvPr id="7198" name="Check Box 34"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26</xdr:row>
          <xdr:rowOff>45720</xdr:rowOff>
        </xdr:from>
        <xdr:to>
          <xdr:col>6</xdr:col>
          <xdr:colOff>792480</xdr:colOff>
          <xdr:row>27</xdr:row>
          <xdr:rowOff>68580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26</xdr:row>
          <xdr:rowOff>45720</xdr:rowOff>
        </xdr:from>
        <xdr:to>
          <xdr:col>6</xdr:col>
          <xdr:colOff>792480</xdr:colOff>
          <xdr:row>27</xdr:row>
          <xdr:rowOff>68580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792480</xdr:colOff>
          <xdr:row>27</xdr:row>
          <xdr:rowOff>30480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23</xdr:row>
          <xdr:rowOff>38100</xdr:rowOff>
        </xdr:from>
        <xdr:to>
          <xdr:col>6</xdr:col>
          <xdr:colOff>731520</xdr:colOff>
          <xdr:row>24</xdr:row>
          <xdr:rowOff>76200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342478</xdr:colOff>
      <xdr:row>1</xdr:row>
      <xdr:rowOff>22332</xdr:rowOff>
    </xdr:from>
    <xdr:to>
      <xdr:col>19</xdr:col>
      <xdr:colOff>177378</xdr:colOff>
      <xdr:row>5</xdr:row>
      <xdr:rowOff>22255</xdr:rowOff>
    </xdr:to>
    <xdr:sp macro="" textlink="">
      <xdr:nvSpPr>
        <xdr:cNvPr id="2" name="正方形/長方形 1">
          <a:extLst>
            <a:ext uri="{FF2B5EF4-FFF2-40B4-BE49-F238E27FC236}">
              <a16:creationId xmlns:a16="http://schemas.microsoft.com/office/drawing/2014/main" id="{A7932E9C-EBD0-41B6-B6C3-31D41266B115}"/>
            </a:ext>
          </a:extLst>
        </xdr:cNvPr>
        <xdr:cNvSpPr/>
      </xdr:nvSpPr>
      <xdr:spPr>
        <a:xfrm>
          <a:off x="7380395" y="244582"/>
          <a:ext cx="3708400" cy="8889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　　　網替けセルは自動算出されます。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水色セルは他シートから転記されてます。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407076</xdr:colOff>
      <xdr:row>19</xdr:row>
      <xdr:rowOff>21063</xdr:rowOff>
    </xdr:from>
    <xdr:to>
      <xdr:col>36</xdr:col>
      <xdr:colOff>222905</xdr:colOff>
      <xdr:row>25</xdr:row>
      <xdr:rowOff>59266</xdr:rowOff>
    </xdr:to>
    <xdr:sp macro="" textlink="">
      <xdr:nvSpPr>
        <xdr:cNvPr id="3" name="線吹き出し 2 (枠付き) 11">
          <a:extLst>
            <a:ext uri="{FF2B5EF4-FFF2-40B4-BE49-F238E27FC236}">
              <a16:creationId xmlns:a16="http://schemas.microsoft.com/office/drawing/2014/main" id="{BBD31A9A-AF2A-4D33-AF23-95BFE2515E7B}"/>
            </a:ext>
          </a:extLst>
        </xdr:cNvPr>
        <xdr:cNvSpPr/>
      </xdr:nvSpPr>
      <xdr:spPr>
        <a:xfrm>
          <a:off x="16459876" y="4516863"/>
          <a:ext cx="5683229" cy="1596070"/>
        </a:xfrm>
        <a:prstGeom prst="borderCallout1">
          <a:avLst>
            <a:gd name="adj1" fmla="val 45766"/>
            <a:gd name="adj2" fmla="val 14"/>
            <a:gd name="adj3" fmla="val 20613"/>
            <a:gd name="adj4" fmla="val -577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併給する他の補助金等がある場合、</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本事業と補助対象経費が重複する交付申請予定額を記入してください。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助成対象設備ごとにそれぞれ記入してください。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全額の補助金交付予定額では</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く、窓・ドア</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・断熱材</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に係る金額のみを</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記入してください。</a:t>
          </a:r>
          <a:endParaRPr kumimoji="0"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595944</xdr:colOff>
      <xdr:row>1</xdr:row>
      <xdr:rowOff>200616</xdr:rowOff>
    </xdr:from>
    <xdr:to>
      <xdr:col>10</xdr:col>
      <xdr:colOff>573585</xdr:colOff>
      <xdr:row>4</xdr:row>
      <xdr:rowOff>104097</xdr:rowOff>
    </xdr:to>
    <xdr:sp macro="" textlink="">
      <xdr:nvSpPr>
        <xdr:cNvPr id="4" name="正方形/長方形 3">
          <a:extLst>
            <a:ext uri="{FF2B5EF4-FFF2-40B4-BE49-F238E27FC236}">
              <a16:creationId xmlns:a16="http://schemas.microsoft.com/office/drawing/2014/main" id="{263662D4-D87E-48DD-AA3B-8C56622E71C2}"/>
            </a:ext>
          </a:extLst>
        </xdr:cNvPr>
        <xdr:cNvSpPr/>
      </xdr:nvSpPr>
      <xdr:spPr>
        <a:xfrm>
          <a:off x="2773087" y="418330"/>
          <a:ext cx="4086998" cy="556624"/>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参考様式</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2</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の費用明細書を記入後に作成してください。</a:t>
          </a:r>
          <a:endPar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407076</xdr:colOff>
      <xdr:row>11</xdr:row>
      <xdr:rowOff>8467</xdr:rowOff>
    </xdr:from>
    <xdr:to>
      <xdr:col>32</xdr:col>
      <xdr:colOff>84667</xdr:colOff>
      <xdr:row>13</xdr:row>
      <xdr:rowOff>228601</xdr:rowOff>
    </xdr:to>
    <xdr:sp macro="" textlink="">
      <xdr:nvSpPr>
        <xdr:cNvPr id="5" name="線吹き出し 2 (枠付き) 3">
          <a:extLst>
            <a:ext uri="{FF2B5EF4-FFF2-40B4-BE49-F238E27FC236}">
              <a16:creationId xmlns:a16="http://schemas.microsoft.com/office/drawing/2014/main" id="{22DEE5B5-54E6-4A02-BD93-3B6CCEFEC239}"/>
            </a:ext>
          </a:extLst>
        </xdr:cNvPr>
        <xdr:cNvSpPr/>
      </xdr:nvSpPr>
      <xdr:spPr>
        <a:xfrm>
          <a:off x="16459876" y="2379134"/>
          <a:ext cx="2937258" cy="914400"/>
        </a:xfrm>
        <a:prstGeom prst="borderCallout1">
          <a:avLst>
            <a:gd name="adj1" fmla="val 53815"/>
            <a:gd name="adj2" fmla="val -266"/>
            <a:gd name="adj3" fmla="val -9157"/>
            <a:gd name="adj4" fmla="val -230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入力不要</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参考様式</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費用明細書に記載した</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助成対象経費が転記されています。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407076</xdr:colOff>
      <xdr:row>28</xdr:row>
      <xdr:rowOff>37872</xdr:rowOff>
    </xdr:from>
    <xdr:to>
      <xdr:col>34</xdr:col>
      <xdr:colOff>511859</xdr:colOff>
      <xdr:row>30</xdr:row>
      <xdr:rowOff>270935</xdr:rowOff>
    </xdr:to>
    <xdr:sp macro="" textlink="">
      <xdr:nvSpPr>
        <xdr:cNvPr id="6" name="線吹き出し 2 (枠付き) 12">
          <a:extLst>
            <a:ext uri="{FF2B5EF4-FFF2-40B4-BE49-F238E27FC236}">
              <a16:creationId xmlns:a16="http://schemas.microsoft.com/office/drawing/2014/main" id="{67000374-FF87-4DFA-8B8F-0210492F44F6}"/>
            </a:ext>
          </a:extLst>
        </xdr:cNvPr>
        <xdr:cNvSpPr/>
      </xdr:nvSpPr>
      <xdr:spPr>
        <a:xfrm>
          <a:off x="16459876" y="6862005"/>
          <a:ext cx="4668316" cy="673330"/>
        </a:xfrm>
        <a:prstGeom prst="borderCallout1">
          <a:avLst>
            <a:gd name="adj1" fmla="val 57730"/>
            <a:gd name="adj2" fmla="val 75"/>
            <a:gd name="adj3" fmla="val 79807"/>
            <a:gd name="adj4" fmla="val -2401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入力不要</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費用明細書「助成金上限額」の合計が転記されています。</a:t>
          </a:r>
        </a:p>
      </xdr:txBody>
    </xdr:sp>
    <xdr:clientData/>
  </xdr:twoCellAnchor>
  <xdr:twoCellAnchor>
    <xdr:from>
      <xdr:col>27</xdr:col>
      <xdr:colOff>407076</xdr:colOff>
      <xdr:row>34</xdr:row>
      <xdr:rowOff>73550</xdr:rowOff>
    </xdr:from>
    <xdr:to>
      <xdr:col>35</xdr:col>
      <xdr:colOff>594829</xdr:colOff>
      <xdr:row>38</xdr:row>
      <xdr:rowOff>177798</xdr:rowOff>
    </xdr:to>
    <xdr:sp macro="" textlink="">
      <xdr:nvSpPr>
        <xdr:cNvPr id="7" name="線吹き出し 2 (枠付き) 12">
          <a:extLst>
            <a:ext uri="{FF2B5EF4-FFF2-40B4-BE49-F238E27FC236}">
              <a16:creationId xmlns:a16="http://schemas.microsoft.com/office/drawing/2014/main" id="{988077A2-4D8A-49B0-A3DC-18723DE0EEDA}"/>
            </a:ext>
          </a:extLst>
        </xdr:cNvPr>
        <xdr:cNvSpPr/>
      </xdr:nvSpPr>
      <xdr:spPr>
        <a:xfrm>
          <a:off x="16459876" y="8540217"/>
          <a:ext cx="5403220" cy="1035581"/>
        </a:xfrm>
        <a:prstGeom prst="borderCallout1">
          <a:avLst>
            <a:gd name="adj1" fmla="val 29684"/>
            <a:gd name="adj2" fmla="val -27"/>
            <a:gd name="adj3" fmla="val 34725"/>
            <a:gd name="adj4" fmla="val -21096"/>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入力不要</a:t>
          </a:r>
          <a:r>
            <a:rPr kumimoji="1" lang="en-US" altLang="ja-JP" sz="14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助成金交付申請予定額の合計が表出されます。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交付申請兼実績報告の 「助成金交付申請金額」に転記してください。</a:t>
          </a:r>
        </a:p>
      </xdr:txBody>
    </xdr:sp>
    <xdr:clientData/>
  </xdr:twoCellAnchor>
  <xdr:twoCellAnchor>
    <xdr:from>
      <xdr:col>27</xdr:col>
      <xdr:colOff>407076</xdr:colOff>
      <xdr:row>30</xdr:row>
      <xdr:rowOff>336893</xdr:rowOff>
    </xdr:from>
    <xdr:to>
      <xdr:col>35</xdr:col>
      <xdr:colOff>136086</xdr:colOff>
      <xdr:row>33</xdr:row>
      <xdr:rowOff>160866</xdr:rowOff>
    </xdr:to>
    <xdr:sp macro="" textlink="">
      <xdr:nvSpPr>
        <xdr:cNvPr id="8" name="線吹き出し 2 (枠付き) 11">
          <a:extLst>
            <a:ext uri="{FF2B5EF4-FFF2-40B4-BE49-F238E27FC236}">
              <a16:creationId xmlns:a16="http://schemas.microsoft.com/office/drawing/2014/main" id="{B79F4FC3-5C00-4F97-846B-A465B05FE090}"/>
            </a:ext>
          </a:extLst>
        </xdr:cNvPr>
        <xdr:cNvSpPr/>
      </xdr:nvSpPr>
      <xdr:spPr>
        <a:xfrm>
          <a:off x="16459876" y="7601293"/>
          <a:ext cx="4944477" cy="806106"/>
        </a:xfrm>
        <a:prstGeom prst="borderCallout1">
          <a:avLst>
            <a:gd name="adj1" fmla="val 35555"/>
            <a:gd name="adj2" fmla="val 40"/>
            <a:gd name="adj3" fmla="val 27424"/>
            <a:gd name="adj4" fmla="val -2270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入力不要</a:t>
          </a:r>
          <a:r>
            <a:rPr kumimoji="1" lang="en-US" altLang="ja-JP" sz="14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助成金上限額と仮算定助成金交付予定額で比較し、</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一番小さい額が助成金交付申請予定額として表出されます。</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0</xdr:col>
      <xdr:colOff>152401</xdr:colOff>
      <xdr:row>33</xdr:row>
      <xdr:rowOff>168866</xdr:rowOff>
    </xdr:from>
    <xdr:to>
      <xdr:col>6</xdr:col>
      <xdr:colOff>531491</xdr:colOff>
      <xdr:row>39</xdr:row>
      <xdr:rowOff>86661</xdr:rowOff>
    </xdr:to>
    <xdr:sp macro="" textlink="">
      <xdr:nvSpPr>
        <xdr:cNvPr id="9" name="正方形/長方形 8">
          <a:extLst>
            <a:ext uri="{FF2B5EF4-FFF2-40B4-BE49-F238E27FC236}">
              <a16:creationId xmlns:a16="http://schemas.microsoft.com/office/drawing/2014/main" id="{A0A20B5C-B9B7-42D1-AB0B-4308F1A26A1C}"/>
            </a:ext>
          </a:extLst>
        </xdr:cNvPr>
        <xdr:cNvSpPr/>
      </xdr:nvSpPr>
      <xdr:spPr>
        <a:xfrm>
          <a:off x="152401" y="8415399"/>
          <a:ext cx="3858890" cy="12893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注意事項</a:t>
          </a:r>
          <a:r>
            <a:rPr kumimoji="1" lang="en-US" altLang="ja-JP" sz="1400" b="1">
              <a:solidFill>
                <a:srgbClr val="FF0000"/>
              </a:solidFill>
            </a:rPr>
            <a:t>※】</a:t>
          </a:r>
        </a:p>
        <a:p>
          <a:pPr algn="l"/>
          <a:r>
            <a:rPr kumimoji="1" lang="ja-JP" altLang="en-US" sz="1100" b="1">
              <a:solidFill>
                <a:sysClr val="windowText" lastClr="000000"/>
              </a:solidFill>
            </a:rPr>
            <a:t>交付申請兼実績報告書の「助成金交付申請予定額」欄には、</a:t>
          </a:r>
        </a:p>
        <a:p>
          <a:pPr algn="l"/>
          <a:r>
            <a:rPr kumimoji="1" lang="ja-JP" altLang="en-US" sz="1100" b="1">
              <a:solidFill>
                <a:sysClr val="windowText" lastClr="000000"/>
              </a:solidFill>
            </a:rPr>
            <a:t>高断熱窓・高断熱ドア・断熱材の助成金交付申請予定額を転記してください。</a:t>
          </a:r>
        </a:p>
      </xdr:txBody>
    </xdr:sp>
    <xdr:clientData/>
  </xdr:twoCellAnchor>
  <xdr:twoCellAnchor>
    <xdr:from>
      <xdr:col>15</xdr:col>
      <xdr:colOff>604746</xdr:colOff>
      <xdr:row>6</xdr:row>
      <xdr:rowOff>28442</xdr:rowOff>
    </xdr:from>
    <xdr:to>
      <xdr:col>19</xdr:col>
      <xdr:colOff>196664</xdr:colOff>
      <xdr:row>9</xdr:row>
      <xdr:rowOff>121210</xdr:rowOff>
    </xdr:to>
    <xdr:sp macro="" textlink="">
      <xdr:nvSpPr>
        <xdr:cNvPr id="10" name="四角形: 角を丸くする 11">
          <a:extLst>
            <a:ext uri="{FF2B5EF4-FFF2-40B4-BE49-F238E27FC236}">
              <a16:creationId xmlns:a16="http://schemas.microsoft.com/office/drawing/2014/main" id="{881783D6-D4F6-4C07-A0D8-738832AB934F}"/>
            </a:ext>
          </a:extLst>
        </xdr:cNvPr>
        <xdr:cNvSpPr/>
      </xdr:nvSpPr>
      <xdr:spPr>
        <a:xfrm>
          <a:off x="8888321" y="1346067"/>
          <a:ext cx="2227168" cy="62616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15</xdr:col>
      <xdr:colOff>521155</xdr:colOff>
      <xdr:row>33</xdr:row>
      <xdr:rowOff>161925</xdr:rowOff>
    </xdr:from>
    <xdr:to>
      <xdr:col>21</xdr:col>
      <xdr:colOff>530226</xdr:colOff>
      <xdr:row>39</xdr:row>
      <xdr:rowOff>85725</xdr:rowOff>
    </xdr:to>
    <xdr:sp macro="" textlink="">
      <xdr:nvSpPr>
        <xdr:cNvPr id="11" name="正方形/長方形 10">
          <a:extLst>
            <a:ext uri="{FF2B5EF4-FFF2-40B4-BE49-F238E27FC236}">
              <a16:creationId xmlns:a16="http://schemas.microsoft.com/office/drawing/2014/main" id="{EE61A64D-E981-4087-B460-AAAA8A225E37}"/>
            </a:ext>
          </a:extLst>
        </xdr:cNvPr>
        <xdr:cNvSpPr/>
      </xdr:nvSpPr>
      <xdr:spPr>
        <a:xfrm>
          <a:off x="8811080" y="10464800"/>
          <a:ext cx="3949246" cy="1238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注意事項</a:t>
          </a:r>
          <a:r>
            <a:rPr kumimoji="1" lang="en-US" altLang="ja-JP" sz="1400" b="1">
              <a:solidFill>
                <a:srgbClr val="FF0000"/>
              </a:solidFill>
            </a:rPr>
            <a:t>※】</a:t>
          </a:r>
        </a:p>
        <a:p>
          <a:pPr algn="l"/>
          <a:r>
            <a:rPr kumimoji="1" lang="ja-JP" altLang="en-US" sz="1100" b="1">
              <a:solidFill>
                <a:sysClr val="windowText" lastClr="000000"/>
              </a:solidFill>
            </a:rPr>
            <a:t>交付申請兼実績報告書の「助成金交付申請予定額」欄には、</a:t>
          </a:r>
          <a:endParaRPr kumimoji="1" lang="en-US" altLang="ja-JP" sz="1100" b="1">
            <a:solidFill>
              <a:sysClr val="windowText" lastClr="000000"/>
            </a:solidFill>
          </a:endParaRPr>
        </a:p>
        <a:p>
          <a:pPr algn="l"/>
          <a:r>
            <a:rPr kumimoji="1" lang="ja-JP" altLang="en-US" sz="1100" b="1">
              <a:solidFill>
                <a:sysClr val="windowText" lastClr="000000"/>
              </a:solidFill>
            </a:rPr>
            <a:t>高断熱窓・高断熱ドア・断熱材の</a:t>
          </a:r>
          <a:r>
            <a:rPr kumimoji="1" lang="ja-JP" altLang="en-US" sz="1100" b="1" u="sng">
              <a:solidFill>
                <a:srgbClr val="FF0000"/>
              </a:solidFill>
            </a:rPr>
            <a:t>助成金交付申請予定額</a:t>
          </a:r>
          <a:r>
            <a:rPr kumimoji="1" lang="ja-JP" altLang="en-US" sz="1100" b="1">
              <a:solidFill>
                <a:sysClr val="windowText" lastClr="000000"/>
              </a:solidFill>
            </a:rPr>
            <a:t>を転記してください。</a:t>
          </a:r>
        </a:p>
      </xdr:txBody>
    </xdr:sp>
    <xdr:clientData/>
  </xdr:twoCellAnchor>
  <xdr:twoCellAnchor>
    <xdr:from>
      <xdr:col>15</xdr:col>
      <xdr:colOff>575733</xdr:colOff>
      <xdr:row>18</xdr:row>
      <xdr:rowOff>152400</xdr:rowOff>
    </xdr:from>
    <xdr:to>
      <xdr:col>27</xdr:col>
      <xdr:colOff>101600</xdr:colOff>
      <xdr:row>22</xdr:row>
      <xdr:rowOff>67733</xdr:rowOff>
    </xdr:to>
    <xdr:sp macro="" textlink="">
      <xdr:nvSpPr>
        <xdr:cNvPr id="12" name="正方形/長方形 11">
          <a:extLst>
            <a:ext uri="{FF2B5EF4-FFF2-40B4-BE49-F238E27FC236}">
              <a16:creationId xmlns:a16="http://schemas.microsoft.com/office/drawing/2014/main" id="{2C0462ED-8C34-4D63-A4EB-5EDAC63F21D0}"/>
            </a:ext>
          </a:extLst>
        </xdr:cNvPr>
        <xdr:cNvSpPr/>
      </xdr:nvSpPr>
      <xdr:spPr>
        <a:xfrm>
          <a:off x="8805333" y="4428067"/>
          <a:ext cx="7349067" cy="117686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407077</xdr:colOff>
      <xdr:row>16</xdr:row>
      <xdr:rowOff>177800</xdr:rowOff>
    </xdr:from>
    <xdr:to>
      <xdr:col>31</xdr:col>
      <xdr:colOff>465668</xdr:colOff>
      <xdr:row>18</xdr:row>
      <xdr:rowOff>169333</xdr:rowOff>
    </xdr:to>
    <xdr:sp macro="" textlink="">
      <xdr:nvSpPr>
        <xdr:cNvPr id="13" name="吹き出し: 四角形 12">
          <a:extLst>
            <a:ext uri="{FF2B5EF4-FFF2-40B4-BE49-F238E27FC236}">
              <a16:creationId xmlns:a16="http://schemas.microsoft.com/office/drawing/2014/main" id="{B820FFAD-3933-164F-9B00-1587C7EE9CA3}"/>
            </a:ext>
          </a:extLst>
        </xdr:cNvPr>
        <xdr:cNvSpPr/>
      </xdr:nvSpPr>
      <xdr:spPr>
        <a:xfrm>
          <a:off x="16459877" y="4013200"/>
          <a:ext cx="2666324" cy="431800"/>
        </a:xfrm>
        <a:prstGeom prst="wedgeRectCallout">
          <a:avLst>
            <a:gd name="adj1" fmla="val -62406"/>
            <a:gd name="adj2" fmla="val 25658"/>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入力はこの項目のみです。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95</xdr:col>
      <xdr:colOff>206016</xdr:colOff>
      <xdr:row>1</xdr:row>
      <xdr:rowOff>103911</xdr:rowOff>
    </xdr:from>
    <xdr:to>
      <xdr:col>103</xdr:col>
      <xdr:colOff>0</xdr:colOff>
      <xdr:row>6</xdr:row>
      <xdr:rowOff>118028</xdr:rowOff>
    </xdr:to>
    <xdr:sp macro="" textlink="">
      <xdr:nvSpPr>
        <xdr:cNvPr id="3" name="線吹き出し 2 (枠付き) 2">
          <a:extLst>
            <a:ext uri="{FF2B5EF4-FFF2-40B4-BE49-F238E27FC236}">
              <a16:creationId xmlns:a16="http://schemas.microsoft.com/office/drawing/2014/main" id="{6AA703CB-A23F-4B69-A956-DE854D6E0468}"/>
            </a:ext>
          </a:extLst>
        </xdr:cNvPr>
        <xdr:cNvSpPr/>
      </xdr:nvSpPr>
      <xdr:spPr>
        <a:xfrm>
          <a:off x="35503733" y="338585"/>
          <a:ext cx="4018115" cy="856182"/>
        </a:xfrm>
        <a:prstGeom prst="borderCallout2">
          <a:avLst>
            <a:gd name="adj1" fmla="val 123311"/>
            <a:gd name="adj2" fmla="val -24053"/>
            <a:gd name="adj3" fmla="val 40734"/>
            <a:gd name="adj4" fmla="val -8944"/>
            <a:gd name="adj5" fmla="val 39309"/>
            <a:gd name="adj6" fmla="val 6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①住戸タイプを記入してください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住戸タイプは間取りが異なっていても、同一の製品で同じ工法の改修工事を行う場合、同一のタイプとして構いません。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74</xdr:col>
      <xdr:colOff>92823</xdr:colOff>
      <xdr:row>54</xdr:row>
      <xdr:rowOff>173516</xdr:rowOff>
    </xdr:from>
    <xdr:to>
      <xdr:col>77</xdr:col>
      <xdr:colOff>364080</xdr:colOff>
      <xdr:row>57</xdr:row>
      <xdr:rowOff>207833</xdr:rowOff>
    </xdr:to>
    <xdr:sp macro="" textlink="">
      <xdr:nvSpPr>
        <xdr:cNvPr id="7" name="線吹き出し 2 (枠付き) 10">
          <a:extLst>
            <a:ext uri="{FF2B5EF4-FFF2-40B4-BE49-F238E27FC236}">
              <a16:creationId xmlns:a16="http://schemas.microsoft.com/office/drawing/2014/main" id="{D3B9FDB6-0418-48D4-B148-AF64C6F4699A}"/>
            </a:ext>
          </a:extLst>
        </xdr:cNvPr>
        <xdr:cNvSpPr/>
      </xdr:nvSpPr>
      <xdr:spPr>
        <a:xfrm>
          <a:off x="21268693" y="12735473"/>
          <a:ext cx="1555061" cy="738338"/>
        </a:xfrm>
        <a:prstGeom prst="borderCallout2">
          <a:avLst>
            <a:gd name="adj1" fmla="val -63592"/>
            <a:gd name="adj2" fmla="val 132314"/>
            <a:gd name="adj3" fmla="val -13691"/>
            <a:gd name="adj4" fmla="val 120393"/>
            <a:gd name="adj5" fmla="val 67118"/>
            <a:gd name="adj6" fmla="val 101281"/>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④該当する改修方法を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プルダウンより選択してください。</a:t>
          </a:r>
        </a:p>
      </xdr:txBody>
    </xdr:sp>
    <xdr:clientData/>
  </xdr:twoCellAnchor>
  <xdr:twoCellAnchor>
    <xdr:from>
      <xdr:col>74</xdr:col>
      <xdr:colOff>175259</xdr:colOff>
      <xdr:row>59</xdr:row>
      <xdr:rowOff>171833</xdr:rowOff>
    </xdr:from>
    <xdr:to>
      <xdr:col>77</xdr:col>
      <xdr:colOff>325196</xdr:colOff>
      <xdr:row>63</xdr:row>
      <xdr:rowOff>28363</xdr:rowOff>
    </xdr:to>
    <xdr:sp macro="" textlink="">
      <xdr:nvSpPr>
        <xdr:cNvPr id="4" name="線吹き出し 2 (枠付き) 10">
          <a:extLst>
            <a:ext uri="{FF2B5EF4-FFF2-40B4-BE49-F238E27FC236}">
              <a16:creationId xmlns:a16="http://schemas.microsoft.com/office/drawing/2014/main" id="{E7C30C5C-8BDD-4906-9647-5450FC7B2AC9}"/>
            </a:ext>
          </a:extLst>
        </xdr:cNvPr>
        <xdr:cNvSpPr/>
      </xdr:nvSpPr>
      <xdr:spPr>
        <a:xfrm>
          <a:off x="21351129" y="13907159"/>
          <a:ext cx="1433741" cy="795226"/>
        </a:xfrm>
        <a:prstGeom prst="borderCallout2">
          <a:avLst>
            <a:gd name="adj1" fmla="val -201418"/>
            <a:gd name="adj2" fmla="val 186844"/>
            <a:gd name="adj3" fmla="val -92952"/>
            <a:gd name="adj4" fmla="val 149815"/>
            <a:gd name="adj5" fmla="val 59040"/>
            <a:gd name="adj6" fmla="val 99956"/>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⑤該当する種別を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プルダウンより選択してください。</a:t>
          </a:r>
        </a:p>
      </xdr:txBody>
    </xdr:sp>
    <xdr:clientData/>
  </xdr:twoCellAnchor>
  <xdr:oneCellAnchor>
    <xdr:from>
      <xdr:col>26</xdr:col>
      <xdr:colOff>711329</xdr:colOff>
      <xdr:row>0</xdr:row>
      <xdr:rowOff>221962</xdr:rowOff>
    </xdr:from>
    <xdr:ext cx="3389869" cy="808980"/>
    <xdr:sp macro="" textlink="">
      <xdr:nvSpPr>
        <xdr:cNvPr id="6" name="吹き出し: 四角形 5">
          <a:extLst>
            <a:ext uri="{FF2B5EF4-FFF2-40B4-BE49-F238E27FC236}">
              <a16:creationId xmlns:a16="http://schemas.microsoft.com/office/drawing/2014/main" id="{31F15723-C06D-433F-A8F4-011C60C66E05}"/>
            </a:ext>
          </a:extLst>
        </xdr:cNvPr>
        <xdr:cNvSpPr/>
      </xdr:nvSpPr>
      <xdr:spPr>
        <a:xfrm>
          <a:off x="16052182" y="221962"/>
          <a:ext cx="3389869" cy="808980"/>
        </a:xfrm>
        <a:prstGeom prst="wedgeRectCallout">
          <a:avLst>
            <a:gd name="adj1" fmla="val 53056"/>
            <a:gd name="adj2" fmla="val -682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タイプ列が足りない場合は、</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「＋」ボタンをクリックで列が表出します</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30</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タイプまで枠があります</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74</xdr:col>
      <xdr:colOff>372719</xdr:colOff>
      <xdr:row>64</xdr:row>
      <xdr:rowOff>212181</xdr:rowOff>
    </xdr:from>
    <xdr:to>
      <xdr:col>80</xdr:col>
      <xdr:colOff>132332</xdr:colOff>
      <xdr:row>67</xdr:row>
      <xdr:rowOff>188244</xdr:rowOff>
    </xdr:to>
    <xdr:sp macro="" textlink="">
      <xdr:nvSpPr>
        <xdr:cNvPr id="15" name="線吹き出し 2 (枠付き) 10">
          <a:extLst>
            <a:ext uri="{FF2B5EF4-FFF2-40B4-BE49-F238E27FC236}">
              <a16:creationId xmlns:a16="http://schemas.microsoft.com/office/drawing/2014/main" id="{2D2519ED-29B0-409C-B57B-7EAB18FAA30C}"/>
            </a:ext>
          </a:extLst>
        </xdr:cNvPr>
        <xdr:cNvSpPr/>
      </xdr:nvSpPr>
      <xdr:spPr>
        <a:xfrm>
          <a:off x="21548589" y="15120877"/>
          <a:ext cx="2492873" cy="680084"/>
        </a:xfrm>
        <a:prstGeom prst="borderCallout2">
          <a:avLst>
            <a:gd name="adj1" fmla="val -418686"/>
            <a:gd name="adj2" fmla="val 126678"/>
            <a:gd name="adj3" fmla="val -63657"/>
            <a:gd name="adj4" fmla="val 108901"/>
            <a:gd name="adj5" fmla="val 71497"/>
            <a:gd name="adj6" fmla="val 100284"/>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⑥窓・ガラス番号は、平面図と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整合性がとれるように記入してください。</a:t>
          </a:r>
        </a:p>
      </xdr:txBody>
    </xdr:sp>
    <xdr:clientData/>
  </xdr:twoCellAnchor>
  <xdr:twoCellAnchor editAs="oneCell">
    <xdr:from>
      <xdr:col>3</xdr:col>
      <xdr:colOff>276085</xdr:colOff>
      <xdr:row>7</xdr:row>
      <xdr:rowOff>110435</xdr:rowOff>
    </xdr:from>
    <xdr:to>
      <xdr:col>5</xdr:col>
      <xdr:colOff>496484</xdr:colOff>
      <xdr:row>10</xdr:row>
      <xdr:rowOff>92945</xdr:rowOff>
    </xdr:to>
    <xdr:pic>
      <xdr:nvPicPr>
        <xdr:cNvPr id="10" name="図 9">
          <a:extLst>
            <a:ext uri="{FF2B5EF4-FFF2-40B4-BE49-F238E27FC236}">
              <a16:creationId xmlns:a16="http://schemas.microsoft.com/office/drawing/2014/main" id="{02729334-2FFD-4A20-A30B-59FB2A4AD737}"/>
            </a:ext>
          </a:extLst>
        </xdr:cNvPr>
        <xdr:cNvPicPr>
          <a:picLocks noChangeAspect="1"/>
        </xdr:cNvPicPr>
      </xdr:nvPicPr>
      <xdr:blipFill>
        <a:blip xmlns:r="http://schemas.openxmlformats.org/officeDocument/2006/relationships" r:embed="rId1"/>
        <a:stretch>
          <a:fillRect/>
        </a:stretch>
      </xdr:blipFill>
      <xdr:spPr>
        <a:xfrm>
          <a:off x="814455" y="1421848"/>
          <a:ext cx="1642246" cy="675102"/>
        </a:xfrm>
        <a:prstGeom prst="rect">
          <a:avLst/>
        </a:prstGeom>
      </xdr:spPr>
    </xdr:pic>
    <xdr:clientData/>
  </xdr:twoCellAnchor>
  <xdr:twoCellAnchor>
    <xdr:from>
      <xdr:col>79</xdr:col>
      <xdr:colOff>112847</xdr:colOff>
      <xdr:row>1</xdr:row>
      <xdr:rowOff>107941</xdr:rowOff>
    </xdr:from>
    <xdr:to>
      <xdr:col>81</xdr:col>
      <xdr:colOff>221032</xdr:colOff>
      <xdr:row>4</xdr:row>
      <xdr:rowOff>101810</xdr:rowOff>
    </xdr:to>
    <xdr:sp macro="" textlink="">
      <xdr:nvSpPr>
        <xdr:cNvPr id="14" name="四角形: 角を丸くする 11">
          <a:extLst>
            <a:ext uri="{FF2B5EF4-FFF2-40B4-BE49-F238E27FC236}">
              <a16:creationId xmlns:a16="http://schemas.microsoft.com/office/drawing/2014/main" id="{8C1A134A-C68D-48CE-A61D-E499557FF94B}"/>
            </a:ext>
          </a:extLst>
        </xdr:cNvPr>
        <xdr:cNvSpPr/>
      </xdr:nvSpPr>
      <xdr:spPr>
        <a:xfrm>
          <a:off x="23224307" y="344161"/>
          <a:ext cx="1533125" cy="55012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84</xdr:col>
      <xdr:colOff>43289</xdr:colOff>
      <xdr:row>8</xdr:row>
      <xdr:rowOff>9266</xdr:rowOff>
    </xdr:from>
    <xdr:to>
      <xdr:col>88</xdr:col>
      <xdr:colOff>210379</xdr:colOff>
      <xdr:row>9</xdr:row>
      <xdr:rowOff>93403</xdr:rowOff>
    </xdr:to>
    <xdr:sp macro="" textlink="">
      <xdr:nvSpPr>
        <xdr:cNvPr id="16" name="線吹き出し 2 (枠付き) 2">
          <a:extLst>
            <a:ext uri="{FF2B5EF4-FFF2-40B4-BE49-F238E27FC236}">
              <a16:creationId xmlns:a16="http://schemas.microsoft.com/office/drawing/2014/main" id="{5ED1BF0B-C007-405B-946E-E2D0E0A43E9F}"/>
            </a:ext>
          </a:extLst>
        </xdr:cNvPr>
        <xdr:cNvSpPr/>
      </xdr:nvSpPr>
      <xdr:spPr>
        <a:xfrm>
          <a:off x="27607811" y="1555353"/>
          <a:ext cx="3491177" cy="316050"/>
        </a:xfrm>
        <a:prstGeom prst="borderCallout2">
          <a:avLst>
            <a:gd name="adj1" fmla="val 134070"/>
            <a:gd name="adj2" fmla="val 127217"/>
            <a:gd name="adj3" fmla="val 61723"/>
            <a:gd name="adj4" fmla="val 112672"/>
            <a:gd name="adj5" fmla="val 59452"/>
            <a:gd name="adj6" fmla="val 9959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②住戸タイプごとの改修住戸数を記入してください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327447</xdr:colOff>
      <xdr:row>65</xdr:row>
      <xdr:rowOff>134458</xdr:rowOff>
    </xdr:from>
    <xdr:to>
      <xdr:col>88</xdr:col>
      <xdr:colOff>702753</xdr:colOff>
      <xdr:row>68</xdr:row>
      <xdr:rowOff>172771</xdr:rowOff>
    </xdr:to>
    <xdr:sp macro="" textlink="">
      <xdr:nvSpPr>
        <xdr:cNvPr id="17" name="線吹き出し 2 (枠付き) 10">
          <a:extLst>
            <a:ext uri="{FF2B5EF4-FFF2-40B4-BE49-F238E27FC236}">
              <a16:creationId xmlns:a16="http://schemas.microsoft.com/office/drawing/2014/main" id="{F71E93B4-56F7-4C1B-AE09-9E29B468DB6D}"/>
            </a:ext>
          </a:extLst>
        </xdr:cNvPr>
        <xdr:cNvSpPr/>
      </xdr:nvSpPr>
      <xdr:spPr>
        <a:xfrm>
          <a:off x="26914621" y="15277828"/>
          <a:ext cx="4709871" cy="742334"/>
        </a:xfrm>
        <a:prstGeom prst="borderCallout2">
          <a:avLst>
            <a:gd name="adj1" fmla="val -87520"/>
            <a:gd name="adj2" fmla="val 17739"/>
            <a:gd name="adj3" fmla="val -4520"/>
            <a:gd name="adj4" fmla="val -3125"/>
            <a:gd name="adj5" fmla="val 69044"/>
            <a:gd name="adj6" fmla="val 41"/>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ドアについては、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ドアの要件を証明する書類と整合性が取れるよう製品名を記入してください。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断熱等級（</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H</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仕様等）まで記入</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p>
      </xdr:txBody>
    </xdr:sp>
    <xdr:clientData/>
  </xdr:twoCellAnchor>
  <xdr:twoCellAnchor>
    <xdr:from>
      <xdr:col>75</xdr:col>
      <xdr:colOff>401504</xdr:colOff>
      <xdr:row>69</xdr:row>
      <xdr:rowOff>60058</xdr:rowOff>
    </xdr:from>
    <xdr:to>
      <xdr:col>81</xdr:col>
      <xdr:colOff>782212</xdr:colOff>
      <xdr:row>71</xdr:row>
      <xdr:rowOff>212746</xdr:rowOff>
    </xdr:to>
    <xdr:sp macro="" textlink="">
      <xdr:nvSpPr>
        <xdr:cNvPr id="18" name="線吹き出し 2 (枠付き) 10">
          <a:extLst>
            <a:ext uri="{FF2B5EF4-FFF2-40B4-BE49-F238E27FC236}">
              <a16:creationId xmlns:a16="http://schemas.microsoft.com/office/drawing/2014/main" id="{69402D68-17B4-4FB8-A089-5A2B192AF8DF}"/>
            </a:ext>
          </a:extLst>
        </xdr:cNvPr>
        <xdr:cNvSpPr/>
      </xdr:nvSpPr>
      <xdr:spPr>
        <a:xfrm>
          <a:off x="22005308" y="16142123"/>
          <a:ext cx="3348643" cy="622036"/>
        </a:xfrm>
        <a:prstGeom prst="borderCallout2">
          <a:avLst>
            <a:gd name="adj1" fmla="val -624247"/>
            <a:gd name="adj2" fmla="val 115414"/>
            <a:gd name="adj3" fmla="val -120740"/>
            <a:gd name="adj4" fmla="val 104897"/>
            <a:gd name="adj5" fmla="val 69634"/>
            <a:gd name="adj6" fmla="val 100396"/>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⑦国の断熱リフォーム支援事業又は先進的窓リノベ事業で登録されている登録番号を記入してください。</a:t>
          </a:r>
        </a:p>
      </xdr:txBody>
    </xdr:sp>
    <xdr:clientData/>
  </xdr:twoCellAnchor>
  <xdr:twoCellAnchor>
    <xdr:from>
      <xdr:col>89</xdr:col>
      <xdr:colOff>49511</xdr:colOff>
      <xdr:row>65</xdr:row>
      <xdr:rowOff>151597</xdr:rowOff>
    </xdr:from>
    <xdr:to>
      <xdr:col>94</xdr:col>
      <xdr:colOff>739929</xdr:colOff>
      <xdr:row>68</xdr:row>
      <xdr:rowOff>65851</xdr:rowOff>
    </xdr:to>
    <xdr:sp macro="" textlink="">
      <xdr:nvSpPr>
        <xdr:cNvPr id="19" name="線吹き出し 2 (枠付き) 10">
          <a:extLst>
            <a:ext uri="{FF2B5EF4-FFF2-40B4-BE49-F238E27FC236}">
              <a16:creationId xmlns:a16="http://schemas.microsoft.com/office/drawing/2014/main" id="{538DF705-C698-426D-9970-606273032677}"/>
            </a:ext>
          </a:extLst>
        </xdr:cNvPr>
        <xdr:cNvSpPr/>
      </xdr:nvSpPr>
      <xdr:spPr>
        <a:xfrm>
          <a:off x="31868533" y="15294967"/>
          <a:ext cx="3368461" cy="618275"/>
        </a:xfrm>
        <a:prstGeom prst="borderCallout2">
          <a:avLst>
            <a:gd name="adj1" fmla="val -74713"/>
            <a:gd name="adj2" fmla="val -5982"/>
            <a:gd name="adj3" fmla="val 8924"/>
            <a:gd name="adj4" fmla="val -3175"/>
            <a:gd name="adj5" fmla="val 76691"/>
            <a:gd name="adj6" fmla="val -48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⑧助成対象となる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材料費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工事費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」を税抜き金額で記入してください</a:t>
          </a:r>
        </a:p>
      </xdr:txBody>
    </xdr:sp>
    <xdr:clientData/>
  </xdr:twoCellAnchor>
  <xdr:twoCellAnchor>
    <xdr:from>
      <xdr:col>82</xdr:col>
      <xdr:colOff>515493</xdr:colOff>
      <xdr:row>69</xdr:row>
      <xdr:rowOff>58401</xdr:rowOff>
    </xdr:from>
    <xdr:to>
      <xdr:col>87</xdr:col>
      <xdr:colOff>551495</xdr:colOff>
      <xdr:row>72</xdr:row>
      <xdr:rowOff>115762</xdr:rowOff>
    </xdr:to>
    <xdr:sp macro="" textlink="">
      <xdr:nvSpPr>
        <xdr:cNvPr id="26" name="線吹き出し 2 (枠付き) 10">
          <a:extLst>
            <a:ext uri="{FF2B5EF4-FFF2-40B4-BE49-F238E27FC236}">
              <a16:creationId xmlns:a16="http://schemas.microsoft.com/office/drawing/2014/main" id="{AAD6D335-7701-46AD-BAE5-3BDF75D1EB5D}"/>
            </a:ext>
          </a:extLst>
        </xdr:cNvPr>
        <xdr:cNvSpPr/>
      </xdr:nvSpPr>
      <xdr:spPr>
        <a:xfrm>
          <a:off x="26094950" y="16140466"/>
          <a:ext cx="4715675" cy="761383"/>
        </a:xfrm>
        <a:prstGeom prst="borderCallout2">
          <a:avLst>
            <a:gd name="adj1" fmla="val -511239"/>
            <a:gd name="adj2" fmla="val 33946"/>
            <a:gd name="adj3" fmla="val -93376"/>
            <a:gd name="adj4" fmla="val -4650"/>
            <a:gd name="adj5" fmla="val 75646"/>
            <a:gd name="adj6" fmla="val -140"/>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・登録されている製品の場合、登録名を記入してください。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・その他材料費や工事の場合は、見積書に沿った記入をしてください。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79</xdr:col>
      <xdr:colOff>276085</xdr:colOff>
      <xdr:row>7</xdr:row>
      <xdr:rowOff>110435</xdr:rowOff>
    </xdr:from>
    <xdr:ext cx="1645008" cy="666819"/>
    <xdr:pic>
      <xdr:nvPicPr>
        <xdr:cNvPr id="27" name="図 26">
          <a:extLst>
            <a:ext uri="{FF2B5EF4-FFF2-40B4-BE49-F238E27FC236}">
              <a16:creationId xmlns:a16="http://schemas.microsoft.com/office/drawing/2014/main" id="{E94E7071-D504-4CD2-B774-0FA29B8C5783}"/>
            </a:ext>
          </a:extLst>
        </xdr:cNvPr>
        <xdr:cNvPicPr>
          <a:picLocks noChangeAspect="1"/>
        </xdr:cNvPicPr>
      </xdr:nvPicPr>
      <xdr:blipFill>
        <a:blip xmlns:r="http://schemas.openxmlformats.org/officeDocument/2006/relationships" r:embed="rId1"/>
        <a:stretch>
          <a:fillRect/>
        </a:stretch>
      </xdr:blipFill>
      <xdr:spPr>
        <a:xfrm>
          <a:off x="23387545" y="1436315"/>
          <a:ext cx="1645008" cy="666819"/>
        </a:xfrm>
        <a:prstGeom prst="rect">
          <a:avLst/>
        </a:prstGeom>
      </xdr:spPr>
    </xdr:pic>
    <xdr:clientData/>
  </xdr:oneCellAnchor>
  <xdr:twoCellAnchor>
    <xdr:from>
      <xdr:col>81</xdr:col>
      <xdr:colOff>112809</xdr:colOff>
      <xdr:row>11</xdr:row>
      <xdr:rowOff>208973</xdr:rowOff>
    </xdr:from>
    <xdr:to>
      <xdr:col>98</xdr:col>
      <xdr:colOff>641185</xdr:colOff>
      <xdr:row>42</xdr:row>
      <xdr:rowOff>55220</xdr:rowOff>
    </xdr:to>
    <xdr:sp macro="" textlink="">
      <xdr:nvSpPr>
        <xdr:cNvPr id="2" name="四角形: 角を丸くする 1">
          <a:extLst>
            <a:ext uri="{FF2B5EF4-FFF2-40B4-BE49-F238E27FC236}">
              <a16:creationId xmlns:a16="http://schemas.microsoft.com/office/drawing/2014/main" id="{6FC00382-0703-EF68-D956-A7BC3D93C535}"/>
            </a:ext>
          </a:extLst>
        </xdr:cNvPr>
        <xdr:cNvSpPr/>
      </xdr:nvSpPr>
      <xdr:spPr>
        <a:xfrm>
          <a:off x="24684548" y="2459082"/>
          <a:ext cx="12800441" cy="6927877"/>
        </a:xfrm>
        <a:prstGeom prst="roundRect">
          <a:avLst/>
        </a:prstGeom>
        <a:solidFill>
          <a:schemeClr val="accent4">
            <a:alpha val="3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600" b="1"/>
            <a:t>全項目自動算出</a:t>
          </a:r>
        </a:p>
      </xdr:txBody>
    </xdr:sp>
    <xdr:clientData/>
  </xdr:twoCellAnchor>
  <xdr:twoCellAnchor>
    <xdr:from>
      <xdr:col>85</xdr:col>
      <xdr:colOff>434590</xdr:colOff>
      <xdr:row>46</xdr:row>
      <xdr:rowOff>129953</xdr:rowOff>
    </xdr:from>
    <xdr:to>
      <xdr:col>91</xdr:col>
      <xdr:colOff>92820</xdr:colOff>
      <xdr:row>49</xdr:row>
      <xdr:rowOff>21253</xdr:rowOff>
    </xdr:to>
    <xdr:sp macro="" textlink="">
      <xdr:nvSpPr>
        <xdr:cNvPr id="5" name="線吹き出し 2 (枠付き) 10">
          <a:extLst>
            <a:ext uri="{FF2B5EF4-FFF2-40B4-BE49-F238E27FC236}">
              <a16:creationId xmlns:a16="http://schemas.microsoft.com/office/drawing/2014/main" id="{22F846F5-8D60-48E0-FD33-C0A2904D6A3C}"/>
            </a:ext>
          </a:extLst>
        </xdr:cNvPr>
        <xdr:cNvSpPr/>
      </xdr:nvSpPr>
      <xdr:spPr>
        <a:xfrm>
          <a:off x="29368503" y="10607453"/>
          <a:ext cx="3689100" cy="595322"/>
        </a:xfrm>
        <a:prstGeom prst="borderCallout2">
          <a:avLst>
            <a:gd name="adj1" fmla="val 45012"/>
            <a:gd name="adj2" fmla="val -57561"/>
            <a:gd name="adj3" fmla="val 76640"/>
            <a:gd name="adj4" fmla="val -23329"/>
            <a:gd name="adj5" fmla="val 75850"/>
            <a:gd name="adj6" fmla="val 666"/>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③再計算にかかった費目、単価、数量を記入してください。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20</xdr:col>
      <xdr:colOff>155576</xdr:colOff>
      <xdr:row>3</xdr:row>
      <xdr:rowOff>19242</xdr:rowOff>
    </xdr:from>
    <xdr:ext cx="3949700" cy="631634"/>
    <xdr:sp macro="" textlink="">
      <xdr:nvSpPr>
        <xdr:cNvPr id="2" name="吹き出し: 四角形 2">
          <a:extLst>
            <a:ext uri="{FF2B5EF4-FFF2-40B4-BE49-F238E27FC236}">
              <a16:creationId xmlns:a16="http://schemas.microsoft.com/office/drawing/2014/main" id="{1D50A1BE-BDD9-44BA-BC56-C4E0C906DDA9}"/>
            </a:ext>
          </a:extLst>
        </xdr:cNvPr>
        <xdr:cNvSpPr/>
      </xdr:nvSpPr>
      <xdr:spPr>
        <a:xfrm>
          <a:off x="13766801" y="924117"/>
          <a:ext cx="3949700" cy="631634"/>
        </a:xfrm>
        <a:prstGeom prst="borderCallout1">
          <a:avLst>
            <a:gd name="adj1" fmla="val 98674"/>
            <a:gd name="adj2" fmla="val 47374"/>
            <a:gd name="adj3" fmla="val 204488"/>
            <a:gd name="adj4" fmla="val 4197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網掛けセルは自動算出されます。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127000</xdr:colOff>
      <xdr:row>1</xdr:row>
      <xdr:rowOff>28575</xdr:rowOff>
    </xdr:from>
    <xdr:to>
      <xdr:col>16</xdr:col>
      <xdr:colOff>560428</xdr:colOff>
      <xdr:row>3</xdr:row>
      <xdr:rowOff>14936</xdr:rowOff>
    </xdr:to>
    <xdr:sp macro="" textlink="">
      <xdr:nvSpPr>
        <xdr:cNvPr id="3" name="四角形: 角を丸くする 11">
          <a:extLst>
            <a:ext uri="{FF2B5EF4-FFF2-40B4-BE49-F238E27FC236}">
              <a16:creationId xmlns:a16="http://schemas.microsoft.com/office/drawing/2014/main" id="{56904F31-62ED-4728-B7C5-A4596680010D}"/>
            </a:ext>
          </a:extLst>
        </xdr:cNvPr>
        <xdr:cNvSpPr/>
      </xdr:nvSpPr>
      <xdr:spPr>
        <a:xfrm>
          <a:off x="9032875" y="377825"/>
          <a:ext cx="2370178" cy="526111"/>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16</xdr:col>
      <xdr:colOff>39818</xdr:colOff>
      <xdr:row>28</xdr:row>
      <xdr:rowOff>2565</xdr:rowOff>
    </xdr:from>
    <xdr:to>
      <xdr:col>22</xdr:col>
      <xdr:colOff>763086</xdr:colOff>
      <xdr:row>31</xdr:row>
      <xdr:rowOff>139157</xdr:rowOff>
    </xdr:to>
    <xdr:sp macro="" textlink="">
      <xdr:nvSpPr>
        <xdr:cNvPr id="13" name="線吹き出し 2 (枠付き) 10">
          <a:extLst>
            <a:ext uri="{FF2B5EF4-FFF2-40B4-BE49-F238E27FC236}">
              <a16:creationId xmlns:a16="http://schemas.microsoft.com/office/drawing/2014/main" id="{D822C259-A448-46CE-8AE1-3CB4BA339390}"/>
            </a:ext>
          </a:extLst>
        </xdr:cNvPr>
        <xdr:cNvSpPr/>
      </xdr:nvSpPr>
      <xdr:spPr>
        <a:xfrm>
          <a:off x="10945943" y="7551128"/>
          <a:ext cx="5438143" cy="922404"/>
        </a:xfrm>
        <a:prstGeom prst="borderCallout1">
          <a:avLst>
            <a:gd name="adj1" fmla="val 74565"/>
            <a:gd name="adj2" fmla="val 89"/>
            <a:gd name="adj3" fmla="val 183537"/>
            <a:gd name="adj4" fmla="val -1517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診断時に同一の省エネ性能として認めらる住戸の場合、</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まとめていることがわかるように記載をお願いいたします。</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18</xdr:col>
      <xdr:colOff>514163</xdr:colOff>
      <xdr:row>33</xdr:row>
      <xdr:rowOff>135915</xdr:rowOff>
    </xdr:from>
    <xdr:to>
      <xdr:col>23</xdr:col>
      <xdr:colOff>470059</xdr:colOff>
      <xdr:row>38</xdr:row>
      <xdr:rowOff>74387</xdr:rowOff>
    </xdr:to>
    <xdr:sp macro="" textlink="">
      <xdr:nvSpPr>
        <xdr:cNvPr id="4" name="線吹き出し 2 (枠付き) 10">
          <a:extLst>
            <a:ext uri="{FF2B5EF4-FFF2-40B4-BE49-F238E27FC236}">
              <a16:creationId xmlns:a16="http://schemas.microsoft.com/office/drawing/2014/main" id="{A163F608-752E-DB2C-6771-7DF4E8DA9767}"/>
            </a:ext>
          </a:extLst>
        </xdr:cNvPr>
        <xdr:cNvSpPr/>
      </xdr:nvSpPr>
      <xdr:spPr>
        <a:xfrm>
          <a:off x="12801413" y="9077509"/>
          <a:ext cx="4861271" cy="950503"/>
        </a:xfrm>
        <a:prstGeom prst="borderCallout1">
          <a:avLst>
            <a:gd name="adj1" fmla="val 100169"/>
            <a:gd name="adj2" fmla="val 78764"/>
            <a:gd name="adj3" fmla="val 128786"/>
            <a:gd name="adj4" fmla="val 50093"/>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助成対象経費と上限額のいずれか低い方を記載してください。</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1,000</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円未満を切り捨てた額を記載してください。</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1793</xdr:colOff>
      <xdr:row>31</xdr:row>
      <xdr:rowOff>134472</xdr:rowOff>
    </xdr:from>
    <xdr:to>
      <xdr:col>29</xdr:col>
      <xdr:colOff>0</xdr:colOff>
      <xdr:row>50</xdr:row>
      <xdr:rowOff>85725</xdr:rowOff>
    </xdr:to>
    <xdr:sp macro="" textlink="">
      <xdr:nvSpPr>
        <xdr:cNvPr id="2" name="正方形/長方形 1">
          <a:extLst>
            <a:ext uri="{FF2B5EF4-FFF2-40B4-BE49-F238E27FC236}">
              <a16:creationId xmlns:a16="http://schemas.microsoft.com/office/drawing/2014/main" id="{4CFA98B5-6097-4656-9186-2899472C47C5}"/>
            </a:ext>
          </a:extLst>
        </xdr:cNvPr>
        <xdr:cNvSpPr/>
      </xdr:nvSpPr>
      <xdr:spPr>
        <a:xfrm>
          <a:off x="9002918" y="7554447"/>
          <a:ext cx="8551657" cy="444705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・様式は問いませんが、窓・ガラス・ドア・断熱材番号、登録番号（窓・ガラス・断熱材）、メーカー名、製品名、数量を含めた様式のものを提出してください。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・費用明細書と照合できるように記入してもらってください。  　　　　　　　　　　　　　　　　　　　　　　　　　　　　　　</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19</xdr:col>
      <xdr:colOff>1655446</xdr:colOff>
      <xdr:row>7</xdr:row>
      <xdr:rowOff>41094</xdr:rowOff>
    </xdr:from>
    <xdr:to>
      <xdr:col>25</xdr:col>
      <xdr:colOff>121921</xdr:colOff>
      <xdr:row>9</xdr:row>
      <xdr:rowOff>21772</xdr:rowOff>
    </xdr:to>
    <xdr:sp macro="" textlink="">
      <xdr:nvSpPr>
        <xdr:cNvPr id="3" name="線吹き出し 2 (枠付き) 1">
          <a:extLst>
            <a:ext uri="{FF2B5EF4-FFF2-40B4-BE49-F238E27FC236}">
              <a16:creationId xmlns:a16="http://schemas.microsoft.com/office/drawing/2014/main" id="{24C25D89-CBB2-435E-91FA-D463F774CEB5}"/>
            </a:ext>
          </a:extLst>
        </xdr:cNvPr>
        <xdr:cNvSpPr/>
      </xdr:nvSpPr>
      <xdr:spPr>
        <a:xfrm>
          <a:off x="13382626" y="1321254"/>
          <a:ext cx="3190875" cy="483598"/>
        </a:xfrm>
        <a:prstGeom prst="borderCallout2">
          <a:avLst>
            <a:gd name="adj1" fmla="val 2001"/>
            <a:gd name="adj2" fmla="val -592"/>
            <a:gd name="adj3" fmla="val -7625"/>
            <a:gd name="adj4" fmla="val 1370"/>
            <a:gd name="adj5" fmla="val -45063"/>
            <a:gd name="adj6" fmla="val 2754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書類の作成日（施工日以降の日付）を記入してください。</a:t>
          </a:r>
        </a:p>
      </xdr:txBody>
    </xdr:sp>
    <xdr:clientData/>
  </xdr:twoCellAnchor>
  <xdr:twoCellAnchor>
    <xdr:from>
      <xdr:col>16</xdr:col>
      <xdr:colOff>171995</xdr:colOff>
      <xdr:row>9</xdr:row>
      <xdr:rowOff>41094</xdr:rowOff>
    </xdr:from>
    <xdr:to>
      <xdr:col>17</xdr:col>
      <xdr:colOff>955222</xdr:colOff>
      <xdr:row>12</xdr:row>
      <xdr:rowOff>216354</xdr:rowOff>
    </xdr:to>
    <xdr:sp macro="" textlink="">
      <xdr:nvSpPr>
        <xdr:cNvPr id="4" name="線吹き出し 2 (枠付き) 1">
          <a:extLst>
            <a:ext uri="{FF2B5EF4-FFF2-40B4-BE49-F238E27FC236}">
              <a16:creationId xmlns:a16="http://schemas.microsoft.com/office/drawing/2014/main" id="{C9099C3E-E3C1-4E8F-AD1D-903F3EDAE406}"/>
            </a:ext>
          </a:extLst>
        </xdr:cNvPr>
        <xdr:cNvSpPr/>
      </xdr:nvSpPr>
      <xdr:spPr>
        <a:xfrm>
          <a:off x="9173120" y="1831794"/>
          <a:ext cx="1526177" cy="1051560"/>
        </a:xfrm>
        <a:prstGeom prst="borderCallout2">
          <a:avLst>
            <a:gd name="adj1" fmla="val 4001"/>
            <a:gd name="adj2" fmla="val -1379"/>
            <a:gd name="adj3" fmla="val 4375"/>
            <a:gd name="adj4" fmla="val -599"/>
            <a:gd name="adj5" fmla="val -46092"/>
            <a:gd name="adj6" fmla="val 19794"/>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施工業者が助成事業者（申請者）宛に作成してください。</a:t>
          </a:r>
        </a:p>
      </xdr:txBody>
    </xdr:sp>
    <xdr:clientData/>
  </xdr:twoCellAnchor>
  <xdr:twoCellAnchor>
    <xdr:from>
      <xdr:col>27</xdr:col>
      <xdr:colOff>171913</xdr:colOff>
      <xdr:row>11</xdr:row>
      <xdr:rowOff>267677</xdr:rowOff>
    </xdr:from>
    <xdr:to>
      <xdr:col>32</xdr:col>
      <xdr:colOff>486768</xdr:colOff>
      <xdr:row>13</xdr:row>
      <xdr:rowOff>0</xdr:rowOff>
    </xdr:to>
    <xdr:sp macro="" textlink="">
      <xdr:nvSpPr>
        <xdr:cNvPr id="5" name="線吹き出し 2 (枠付き) 1">
          <a:extLst>
            <a:ext uri="{FF2B5EF4-FFF2-40B4-BE49-F238E27FC236}">
              <a16:creationId xmlns:a16="http://schemas.microsoft.com/office/drawing/2014/main" id="{C67A671B-0594-442E-A12C-684A31291A27}"/>
            </a:ext>
          </a:extLst>
        </xdr:cNvPr>
        <xdr:cNvSpPr/>
      </xdr:nvSpPr>
      <xdr:spPr>
        <a:xfrm>
          <a:off x="17164513" y="2622257"/>
          <a:ext cx="2882795" cy="456223"/>
        </a:xfrm>
        <a:prstGeom prst="borderCallout2">
          <a:avLst>
            <a:gd name="adj1" fmla="val 2001"/>
            <a:gd name="adj2" fmla="val -592"/>
            <a:gd name="adj3" fmla="val 9724"/>
            <a:gd name="adj4" fmla="val -10493"/>
            <a:gd name="adj5" fmla="val 33586"/>
            <a:gd name="adj6" fmla="val -3180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工事請負業者の、住所、責任者、電話番号を記入してください。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社印を押印する場合は、責任者と電話番号の記入は不要です。</a:t>
          </a:r>
        </a:p>
      </xdr:txBody>
    </xdr:sp>
    <xdr:clientData/>
  </xdr:twoCellAnchor>
  <xdr:twoCellAnchor>
    <xdr:from>
      <xdr:col>27</xdr:col>
      <xdr:colOff>136569</xdr:colOff>
      <xdr:row>19</xdr:row>
      <xdr:rowOff>195174</xdr:rowOff>
    </xdr:from>
    <xdr:to>
      <xdr:col>31</xdr:col>
      <xdr:colOff>475451</xdr:colOff>
      <xdr:row>20</xdr:row>
      <xdr:rowOff>324154</xdr:rowOff>
    </xdr:to>
    <xdr:sp macro="" textlink="">
      <xdr:nvSpPr>
        <xdr:cNvPr id="6" name="線吹き出し 2 (枠付き) 1">
          <a:extLst>
            <a:ext uri="{FF2B5EF4-FFF2-40B4-BE49-F238E27FC236}">
              <a16:creationId xmlns:a16="http://schemas.microsoft.com/office/drawing/2014/main" id="{F4EE909E-BEB5-4F6F-ADE2-E94C3621FC34}"/>
            </a:ext>
          </a:extLst>
        </xdr:cNvPr>
        <xdr:cNvSpPr/>
      </xdr:nvSpPr>
      <xdr:spPr>
        <a:xfrm>
          <a:off x="17129169" y="4195674"/>
          <a:ext cx="2221022" cy="509980"/>
        </a:xfrm>
        <a:prstGeom prst="borderCallout2">
          <a:avLst>
            <a:gd name="adj1" fmla="val 2001"/>
            <a:gd name="adj2" fmla="val -592"/>
            <a:gd name="adj3" fmla="val 375"/>
            <a:gd name="adj4" fmla="val -599"/>
            <a:gd name="adj5" fmla="val 101824"/>
            <a:gd name="adj6" fmla="val -9054"/>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施工日が数日に跨る場合は施工開始日を入れてください。</a:t>
          </a:r>
        </a:p>
      </xdr:txBody>
    </xdr:sp>
    <xdr:clientData/>
  </xdr:twoCellAnchor>
  <xdr:twoCellAnchor>
    <xdr:from>
      <xdr:col>16</xdr:col>
      <xdr:colOff>436629</xdr:colOff>
      <xdr:row>1</xdr:row>
      <xdr:rowOff>78152</xdr:rowOff>
    </xdr:from>
    <xdr:to>
      <xdr:col>18</xdr:col>
      <xdr:colOff>507169</xdr:colOff>
      <xdr:row>5</xdr:row>
      <xdr:rowOff>178030</xdr:rowOff>
    </xdr:to>
    <xdr:sp macro="" textlink="">
      <xdr:nvSpPr>
        <xdr:cNvPr id="7" name="四角形: 角を丸くする 11">
          <a:extLst>
            <a:ext uri="{FF2B5EF4-FFF2-40B4-BE49-F238E27FC236}">
              <a16:creationId xmlns:a16="http://schemas.microsoft.com/office/drawing/2014/main" id="{9221ADB4-EDC6-49EF-8DD8-F0C58C2BDD6F}"/>
            </a:ext>
          </a:extLst>
        </xdr:cNvPr>
        <xdr:cNvSpPr/>
      </xdr:nvSpPr>
      <xdr:spPr>
        <a:xfrm>
          <a:off x="9412989" y="261032"/>
          <a:ext cx="1777420" cy="76281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editAs="oneCell">
    <xdr:from>
      <xdr:col>17</xdr:col>
      <xdr:colOff>327212</xdr:colOff>
      <xdr:row>33</xdr:row>
      <xdr:rowOff>18739</xdr:rowOff>
    </xdr:from>
    <xdr:to>
      <xdr:col>24</xdr:col>
      <xdr:colOff>663685</xdr:colOff>
      <xdr:row>35</xdr:row>
      <xdr:rowOff>58423</xdr:rowOff>
    </xdr:to>
    <xdr:pic>
      <xdr:nvPicPr>
        <xdr:cNvPr id="8" name="図 7">
          <a:extLst>
            <a:ext uri="{FF2B5EF4-FFF2-40B4-BE49-F238E27FC236}">
              <a16:creationId xmlns:a16="http://schemas.microsoft.com/office/drawing/2014/main" id="{D304717F-C901-41F7-98E4-BE14E1528A5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8134"/>
        <a:stretch/>
      </xdr:blipFill>
      <xdr:spPr bwMode="auto">
        <a:xfrm>
          <a:off x="10042712" y="7958779"/>
          <a:ext cx="6144818" cy="4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56138</xdr:colOff>
      <xdr:row>35</xdr:row>
      <xdr:rowOff>112023</xdr:rowOff>
    </xdr:from>
    <xdr:to>
      <xdr:col>28</xdr:col>
      <xdr:colOff>135255</xdr:colOff>
      <xdr:row>46</xdr:row>
      <xdr:rowOff>59725</xdr:rowOff>
    </xdr:to>
    <xdr:pic>
      <xdr:nvPicPr>
        <xdr:cNvPr id="9" name="図 8">
          <a:extLst>
            <a:ext uri="{FF2B5EF4-FFF2-40B4-BE49-F238E27FC236}">
              <a16:creationId xmlns:a16="http://schemas.microsoft.com/office/drawing/2014/main" id="{CF2ADD3A-1BC0-4DF4-AB5F-291DD9861B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7263" y="8598798"/>
          <a:ext cx="8411587" cy="2694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125506</xdr:colOff>
      <xdr:row>25</xdr:row>
      <xdr:rowOff>71716</xdr:rowOff>
    </xdr:from>
    <xdr:to>
      <xdr:col>35</xdr:col>
      <xdr:colOff>369272</xdr:colOff>
      <xdr:row>35</xdr:row>
      <xdr:rowOff>29773</xdr:rowOff>
    </xdr:to>
    <xdr:sp macro="" textlink="">
      <xdr:nvSpPr>
        <xdr:cNvPr id="10" name="線吹き出し 2 (枠付き) 1">
          <a:extLst>
            <a:ext uri="{FF2B5EF4-FFF2-40B4-BE49-F238E27FC236}">
              <a16:creationId xmlns:a16="http://schemas.microsoft.com/office/drawing/2014/main" id="{7ED928D8-EF33-447E-A446-30C262E02D13}"/>
            </a:ext>
          </a:extLst>
        </xdr:cNvPr>
        <xdr:cNvSpPr/>
      </xdr:nvSpPr>
      <xdr:spPr>
        <a:xfrm>
          <a:off x="17400046" y="5878156"/>
          <a:ext cx="4587166" cy="2625057"/>
        </a:xfrm>
        <a:prstGeom prst="borderCallout2">
          <a:avLst>
            <a:gd name="adj1" fmla="val 2001"/>
            <a:gd name="adj2" fmla="val -592"/>
            <a:gd name="adj3" fmla="val 375"/>
            <a:gd name="adj4" fmla="val -599"/>
            <a:gd name="adj5" fmla="val 34088"/>
            <a:gd name="adj6" fmla="val -1248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費用明細書と照合できるように記載してください。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窓</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登録番号には「断熱リフォーム支援事業」の登録番号または</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「先進的窓リノベ事業」の製品型番を記入してください。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断熱財</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登録番号には「断熱リフォーム支援事業」の登録番号を記入してください。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厚み・出荷量を記入してください。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ドア</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断熱仕様・製品型番を記入してください。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17</xdr:col>
      <xdr:colOff>638531</xdr:colOff>
      <xdr:row>31</xdr:row>
      <xdr:rowOff>155619</xdr:rowOff>
    </xdr:from>
    <xdr:to>
      <xdr:col>24</xdr:col>
      <xdr:colOff>169555</xdr:colOff>
      <xdr:row>32</xdr:row>
      <xdr:rowOff>240133</xdr:rowOff>
    </xdr:to>
    <xdr:sp macro="" textlink="">
      <xdr:nvSpPr>
        <xdr:cNvPr id="11" name="テキスト ボックス 10">
          <a:extLst>
            <a:ext uri="{FF2B5EF4-FFF2-40B4-BE49-F238E27FC236}">
              <a16:creationId xmlns:a16="http://schemas.microsoft.com/office/drawing/2014/main" id="{29BE664C-E33D-4372-8A7C-B66A6BDA17FB}"/>
            </a:ext>
          </a:extLst>
        </xdr:cNvPr>
        <xdr:cNvSpPr txBox="1"/>
      </xdr:nvSpPr>
      <xdr:spPr>
        <a:xfrm>
          <a:off x="10354031" y="7562259"/>
          <a:ext cx="5505104" cy="351214"/>
        </a:xfrm>
        <a:prstGeom prst="rect">
          <a:avLst/>
        </a:prstGeom>
        <a:solidFill>
          <a:schemeClr val="accent2">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施工証明書・出荷証明書提出ルールは以下のとおりです。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213360</xdr:colOff>
      <xdr:row>2</xdr:row>
      <xdr:rowOff>15240</xdr:rowOff>
    </xdr:from>
    <xdr:to>
      <xdr:col>36</xdr:col>
      <xdr:colOff>224209</xdr:colOff>
      <xdr:row>5</xdr:row>
      <xdr:rowOff>79169</xdr:rowOff>
    </xdr:to>
    <xdr:sp macro="" textlink="">
      <xdr:nvSpPr>
        <xdr:cNvPr id="2" name="四角形: 角を丸くする 11">
          <a:extLst>
            <a:ext uri="{FF2B5EF4-FFF2-40B4-BE49-F238E27FC236}">
              <a16:creationId xmlns:a16="http://schemas.microsoft.com/office/drawing/2014/main" id="{0FE72751-6D23-4809-82B9-6D6811CB39FD}"/>
            </a:ext>
          </a:extLst>
        </xdr:cNvPr>
        <xdr:cNvSpPr/>
      </xdr:nvSpPr>
      <xdr:spPr>
        <a:xfrm>
          <a:off x="7665720" y="358140"/>
          <a:ext cx="1824409" cy="76496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editAs="oneCell">
    <xdr:from>
      <xdr:col>33</xdr:col>
      <xdr:colOff>236597</xdr:colOff>
      <xdr:row>29</xdr:row>
      <xdr:rowOff>140970</xdr:rowOff>
    </xdr:from>
    <xdr:to>
      <xdr:col>50</xdr:col>
      <xdr:colOff>236643</xdr:colOff>
      <xdr:row>45</xdr:row>
      <xdr:rowOff>29845</xdr:rowOff>
    </xdr:to>
    <xdr:pic>
      <xdr:nvPicPr>
        <xdr:cNvPr id="3" name="図 2" descr="省エネ性能ラベル｜家選びの基準変わります - 国土交通省">
          <a:extLst>
            <a:ext uri="{FF2B5EF4-FFF2-40B4-BE49-F238E27FC236}">
              <a16:creationId xmlns:a16="http://schemas.microsoft.com/office/drawing/2014/main" id="{863017AE-D234-4345-AD40-6ECD3A10261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8576264" y="5263303"/>
          <a:ext cx="4316141" cy="260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179295</xdr:colOff>
      <xdr:row>8</xdr:row>
      <xdr:rowOff>22412</xdr:rowOff>
    </xdr:from>
    <xdr:to>
      <xdr:col>52</xdr:col>
      <xdr:colOff>138804</xdr:colOff>
      <xdr:row>10</xdr:row>
      <xdr:rowOff>130737</xdr:rowOff>
    </xdr:to>
    <xdr:sp macro="" textlink="">
      <xdr:nvSpPr>
        <xdr:cNvPr id="4" name="正方形/長方形 3">
          <a:extLst>
            <a:ext uri="{FF2B5EF4-FFF2-40B4-BE49-F238E27FC236}">
              <a16:creationId xmlns:a16="http://schemas.microsoft.com/office/drawing/2014/main" id="{51842B70-203B-4823-85AC-4F81D316E0A6}"/>
            </a:ext>
          </a:extLst>
        </xdr:cNvPr>
        <xdr:cNvSpPr/>
      </xdr:nvSpPr>
      <xdr:spPr>
        <a:xfrm>
          <a:off x="8667975" y="1592132"/>
          <a:ext cx="4882029" cy="458845"/>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下記記載のルールに従って、添付してください。</a:t>
          </a:r>
          <a:endParaRPr kumimoji="1" lang="en-US" altLang="ja-JP"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editAs="oneCell">
    <xdr:from>
      <xdr:col>35</xdr:col>
      <xdr:colOff>17714</xdr:colOff>
      <xdr:row>12</xdr:row>
      <xdr:rowOff>137158</xdr:rowOff>
    </xdr:from>
    <xdr:to>
      <xdr:col>49</xdr:col>
      <xdr:colOff>190500</xdr:colOff>
      <xdr:row>27</xdr:row>
      <xdr:rowOff>144356</xdr:rowOff>
    </xdr:to>
    <xdr:pic>
      <xdr:nvPicPr>
        <xdr:cNvPr id="5" name="図 4">
          <a:extLst>
            <a:ext uri="{FF2B5EF4-FFF2-40B4-BE49-F238E27FC236}">
              <a16:creationId xmlns:a16="http://schemas.microsoft.com/office/drawing/2014/main" id="{DD37A38D-57A2-4E75-AA98-AD5B8360D1B0}"/>
            </a:ext>
          </a:extLst>
        </xdr:cNvPr>
        <xdr:cNvPicPr>
          <a:picLocks noChangeAspect="1"/>
        </xdr:cNvPicPr>
      </xdr:nvPicPr>
      <xdr:blipFill>
        <a:blip xmlns:r="http://schemas.openxmlformats.org/officeDocument/2006/relationships" r:embed="rId2"/>
        <a:stretch>
          <a:fillRect/>
        </a:stretch>
      </xdr:blipFill>
      <xdr:spPr>
        <a:xfrm>
          <a:off x="8865381" y="2380825"/>
          <a:ext cx="3728786" cy="2547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54428</xdr:colOff>
      <xdr:row>1</xdr:row>
      <xdr:rowOff>54429</xdr:rowOff>
    </xdr:from>
    <xdr:to>
      <xdr:col>34</xdr:col>
      <xdr:colOff>123008</xdr:colOff>
      <xdr:row>4</xdr:row>
      <xdr:rowOff>73355</xdr:rowOff>
    </xdr:to>
    <xdr:sp macro="" textlink="">
      <xdr:nvSpPr>
        <xdr:cNvPr id="2" name="四角形: 角を丸くする 11">
          <a:extLst>
            <a:ext uri="{FF2B5EF4-FFF2-40B4-BE49-F238E27FC236}">
              <a16:creationId xmlns:a16="http://schemas.microsoft.com/office/drawing/2014/main" id="{947AEA17-E38F-43CE-8D33-0F2CE67493D9}"/>
            </a:ext>
          </a:extLst>
        </xdr:cNvPr>
        <xdr:cNvSpPr/>
      </xdr:nvSpPr>
      <xdr:spPr>
        <a:xfrm>
          <a:off x="6300107" y="258536"/>
          <a:ext cx="1687830" cy="63124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DE7A8C-B6EC-4FCC-8F5E-C109BCC9428A}" name="テーブル3" displayName="テーブル3" ref="C53:BU83" totalsRowShown="0" headerRowDxfId="101" dataDxfId="99" headerRowBorderDxfId="100" tableBorderDxfId="98" headerRowCellStyle="標準 9 2">
  <tableColumns count="71">
    <tableColumn id="72" xr3:uid="{FFE4BAF8-990F-4466-B51A-20C1045718E5}" name="No" dataDxfId="97" dataCellStyle="標準 9 2"/>
    <tableColumn id="1" xr3:uid="{56A3CA08-8211-4E24-9791-5EA782E841C3}" name="工法" dataDxfId="96" dataCellStyle="標準 9 2"/>
    <tableColumn id="2" xr3:uid="{55FDF549-81F2-4CBB-BDEE-297820F5D9CF}" name="費用_x000a_種別" dataDxfId="95" dataCellStyle="標準 9 2"/>
    <tableColumn id="3" xr3:uid="{8C6B5BAD-6534-4372-9F12-A0FC3C56CA52}" name="窓・ガラス・ドア_x000a_・断熱材番号" dataDxfId="94" dataCellStyle="標準 9 2"/>
    <tableColumn id="4" xr3:uid="{555C80A1-F4C2-41B2-A270-DFB35C702D59}" name="登録_x000a_番号" dataDxfId="93" dataCellStyle="標準 9 2"/>
    <tableColumn id="5" xr3:uid="{0505E4C9-7A95-445B-8C60-A8EA2CABBD1B}" name="メーカー名" dataDxfId="92" dataCellStyle="標準 9 2"/>
    <tableColumn id="6" xr3:uid="{D34B6D7D-3127-46AD-8658-339F3168758B}" name="製品名／工事費目" dataDxfId="91" dataCellStyle="標準 9 2"/>
    <tableColumn id="7" xr3:uid="{828DDB24-E68A-450A-8480-7287A22DEC42}" name="熱伝導率_x000a_（λ値）" dataDxfId="90" dataCellStyle="標準 9 2"/>
    <tableColumn id="8" xr3:uid="{75E6DB7B-EEFD-48AB-82C6-C552A2E4FDDD}" name="厚み_x000a_(mm)" dataDxfId="89" dataCellStyle="標準 9 2"/>
    <tableColumn id="9" xr3:uid="{9ED5E1B9-FD99-4EEB-9D27-11B84688B504}" name="熱抵抗値_x000a_（R値）" dataDxfId="88" dataCellStyle="桁区切り 2 2">
      <calculatedColumnFormula>IF(OR(J54="",K54=""),"",ROUNDDOWN(K54/1000/J54,1))</calculatedColumnFormula>
    </tableColumn>
    <tableColumn id="10" xr3:uid="{96B3C3BC-F381-4E8C-8795-95BF587F88D5}" name="材料単価（円）" dataDxfId="87" dataCellStyle="桁区切り"/>
    <tableColumn id="11" xr3:uid="{6D7DA21E-5A5E-4765-9645-25218AAE3F3A}" name="数量1" dataDxfId="86" dataCellStyle="桁区切り 2 3 2 2"/>
    <tableColumn id="12" xr3:uid="{5E7C69A4-27CF-469C-9A6E-B21E6DAD2325}" name="金額（円）1" dataDxfId="85" dataCellStyle="桁区切り 2 2">
      <calculatedColumnFormula>$M54*N54</calculatedColumnFormula>
    </tableColumn>
    <tableColumn id="13" xr3:uid="{99C70227-A21E-4DB4-9DCD-4F79F7620499}" name="数量2" dataDxfId="84" dataCellStyle="桁区切り 2 3 2 2"/>
    <tableColumn id="14" xr3:uid="{D0DA7BA0-6725-4DD2-AA3C-6F36C9E477E3}" name="金額（円）2" dataDxfId="83" dataCellStyle="桁区切り 2 2">
      <calculatedColumnFormula>$M54*P54</calculatedColumnFormula>
    </tableColumn>
    <tableColumn id="15" xr3:uid="{F8EA30DE-FC75-4274-9642-1E24BE6B1644}" name="数量3" dataDxfId="82" dataCellStyle="桁区切り 2 3 2 2"/>
    <tableColumn id="16" xr3:uid="{DB7EB77C-8629-4A63-86AA-C31A89606F4A}" name="金額（円）3" dataDxfId="81" dataCellStyle="桁区切り 2 2">
      <calculatedColumnFormula>$M54*R54</calculatedColumnFormula>
    </tableColumn>
    <tableColumn id="17" xr3:uid="{6748A018-E3F6-4D80-AE16-7396D54A64EA}" name="数量4" dataDxfId="80" dataCellStyle="桁区切り 2 3 2 2"/>
    <tableColumn id="18" xr3:uid="{B697B472-C569-4B67-9878-B5ADAE313ECA}" name="金額（円）4" dataDxfId="79" dataCellStyle="桁区切り 2 2">
      <calculatedColumnFormula>$M54*T54</calculatedColumnFormula>
    </tableColumn>
    <tableColumn id="19" xr3:uid="{837BB0AA-2705-49AD-9076-78232FB676D1}" name="数量5" dataDxfId="78" dataCellStyle="桁区切り 2 3 2 2"/>
    <tableColumn id="20" xr3:uid="{3E48D396-603E-4B8D-A79E-8E2DE605D664}" name="金額（円）5" dataDxfId="77" dataCellStyle="桁区切り 2 2">
      <calculatedColumnFormula>$M54*V54</calculatedColumnFormula>
    </tableColumn>
    <tableColumn id="21" xr3:uid="{3BA5F3D7-8A2C-486D-AF90-B2E6DA8C62F2}" name="数量6" dataDxfId="76" dataCellStyle="桁区切り 2 3 2 2"/>
    <tableColumn id="22" xr3:uid="{376A9E4F-5EAD-4149-9A55-88FD5061E07D}" name="金額（円）6" dataDxfId="75" dataCellStyle="桁区切り 2 2">
      <calculatedColumnFormula>$M54*X54</calculatedColumnFormula>
    </tableColumn>
    <tableColumn id="23" xr3:uid="{B11F0119-D61F-4C16-969B-0E3FD9177061}" name="数量7" dataDxfId="74" dataCellStyle="桁区切り 2 3 2 2"/>
    <tableColumn id="24" xr3:uid="{3C7B3F88-1381-440A-9487-FCA5491D27D8}" name="金額（円）7" dataDxfId="73" dataCellStyle="桁区切り 2 2">
      <calculatedColumnFormula>$M54*Z54</calculatedColumnFormula>
    </tableColumn>
    <tableColumn id="25" xr3:uid="{829A30C0-873C-442A-A886-BF05E0D3916B}" name="数量8" dataDxfId="72" dataCellStyle="桁区切り 2 3 2 2"/>
    <tableColumn id="26" xr3:uid="{35042B04-BAE9-4839-8ABC-FBEF3FC26A92}" name="金額（円）8" dataDxfId="71" dataCellStyle="桁区切り 2 2">
      <calculatedColumnFormula>$M54*AB54</calculatedColumnFormula>
    </tableColumn>
    <tableColumn id="27" xr3:uid="{4D61D12D-F8D5-4D02-B007-5C9ABA8B8FF6}" name="数量9" dataDxfId="70" dataCellStyle="桁区切り 2 3 2 2"/>
    <tableColumn id="28" xr3:uid="{AAAED0BC-EC16-427B-A41A-3647C3FDB052}" name="金額（円）9" dataDxfId="69" dataCellStyle="桁区切り 2 2">
      <calculatedColumnFormula>$M54*AD54</calculatedColumnFormula>
    </tableColumn>
    <tableColumn id="29" xr3:uid="{A597C75A-FC6C-49AA-AD41-0E1875EA9CBB}" name="数量10" dataDxfId="68" dataCellStyle="桁区切り 2 3 2 2"/>
    <tableColumn id="30" xr3:uid="{25C696B4-CD69-4C98-9110-43CA9A94DD20}" name="金額（円）10" dataDxfId="67" dataCellStyle="桁区切り 2 2">
      <calculatedColumnFormula>$M54*AF54</calculatedColumnFormula>
    </tableColumn>
    <tableColumn id="31" xr3:uid="{A4EDC7B7-9E61-4BEB-9161-90A1A205976E}" name="数量11" dataDxfId="66" dataCellStyle="桁区切り 2 3 2 2"/>
    <tableColumn id="32" xr3:uid="{DC3E9683-43F8-402A-9D5C-B3AC9201F369}" name="金額（円）11" dataDxfId="65" dataCellStyle="桁区切り 2 2">
      <calculatedColumnFormula>$M54*AH54</calculatedColumnFormula>
    </tableColumn>
    <tableColumn id="33" xr3:uid="{0E48A81C-5703-4C1F-AECE-448C0839C7E7}" name="数量12" dataDxfId="64" dataCellStyle="桁区切り 2 3 2 2"/>
    <tableColumn id="34" xr3:uid="{4CC8EB65-F726-439C-AC57-FF37C5FCE87F}" name="金額（円）12" dataDxfId="63" dataCellStyle="桁区切り 2 2">
      <calculatedColumnFormula>$M54*AJ54</calculatedColumnFormula>
    </tableColumn>
    <tableColumn id="35" xr3:uid="{7CDE3438-EF56-43DE-9D29-556A38CCCC52}" name="数量13" dataDxfId="62" dataCellStyle="桁区切り 2 3 2 2"/>
    <tableColumn id="36" xr3:uid="{E9F3849E-1618-4B6F-8360-E22966832164}" name="金額（円）13" dataDxfId="61" dataCellStyle="桁区切り 2 2">
      <calculatedColumnFormula>$M54*AL54</calculatedColumnFormula>
    </tableColumn>
    <tableColumn id="37" xr3:uid="{6C640AF8-51D7-429B-ACF8-2B839F30603C}" name="数量14" dataDxfId="60" dataCellStyle="桁区切り 2 3 2 2"/>
    <tableColumn id="38" xr3:uid="{5C5EA614-AD77-4EEA-BF88-EFB4458E35E1}" name="金額（円）14" dataDxfId="59" dataCellStyle="桁区切り 2 2">
      <calculatedColumnFormula>$M54*AN54</calculatedColumnFormula>
    </tableColumn>
    <tableColumn id="39" xr3:uid="{26031966-982C-4001-B0B3-851B831627EF}" name="数量15" dataDxfId="58" dataCellStyle="桁区切り 2 3 2 2"/>
    <tableColumn id="40" xr3:uid="{0726383A-BD83-499E-8AE3-B3F603B68EA9}" name="金額（円）15" dataDxfId="57" dataCellStyle="桁区切り 2 2">
      <calculatedColumnFormula>$M54*AP54</calculatedColumnFormula>
    </tableColumn>
    <tableColumn id="41" xr3:uid="{FDC41073-1F91-4A94-9E64-076EF3536321}" name="数量16" dataDxfId="56" dataCellStyle="桁区切り 2 3 2 2"/>
    <tableColumn id="42" xr3:uid="{9067A91E-3193-4ABE-8586-EF011840C159}" name="金額（円）16" dataDxfId="55" dataCellStyle="桁区切り 2 2">
      <calculatedColumnFormula>$M54*AR54</calculatedColumnFormula>
    </tableColumn>
    <tableColumn id="43" xr3:uid="{FFE57502-EF4C-4B5B-B976-0A7671BE628A}" name="数量17" dataDxfId="54" dataCellStyle="桁区切り 2 3 2 2"/>
    <tableColumn id="44" xr3:uid="{D5C279A9-2456-4965-8CBD-53EBEE5D0942}" name="金額（円）17" dataDxfId="53" dataCellStyle="桁区切り 2 2">
      <calculatedColumnFormula>$M54*AT54</calculatedColumnFormula>
    </tableColumn>
    <tableColumn id="45" xr3:uid="{086B7A7B-E47F-4FB2-A908-F1362D6F4488}" name="数量18" dataDxfId="52" dataCellStyle="桁区切り 2 3 2 2"/>
    <tableColumn id="46" xr3:uid="{C69CEECF-4D92-4E76-8A6D-F194166989D1}" name="金額（円）18" dataDxfId="51" dataCellStyle="桁区切り 2 2">
      <calculatedColumnFormula>$M54*AV54</calculatedColumnFormula>
    </tableColumn>
    <tableColumn id="47" xr3:uid="{F7A1D8F9-8917-49C9-BCA9-2682FF0A5B19}" name="数量19" dataDxfId="50" dataCellStyle="桁区切り 2 3 2 2"/>
    <tableColumn id="48" xr3:uid="{06BAF27D-966C-4A05-8352-B499E70C182D}" name="金額（円）19" dataDxfId="49" dataCellStyle="桁区切り 2 2">
      <calculatedColumnFormula>$M54*AX54</calculatedColumnFormula>
    </tableColumn>
    <tableColumn id="49" xr3:uid="{01E8FBD0-24D5-4F89-9A9B-F6C5D5FD8BB9}" name="数量20" dataDxfId="48" dataCellStyle="桁区切り 2 3 2 2"/>
    <tableColumn id="50" xr3:uid="{EC150BD0-3EC5-4689-BA59-F7CCA06375A9}" name="金額（円）20" dataDxfId="47" dataCellStyle="桁区切り 2 2">
      <calculatedColumnFormula>$M54*AZ54</calculatedColumnFormula>
    </tableColumn>
    <tableColumn id="51" xr3:uid="{1855641E-76A7-4886-A77E-6ACCEF152AC8}" name="数量21" dataDxfId="46" dataCellStyle="桁区切り 2 3 2 2"/>
    <tableColumn id="52" xr3:uid="{47F143B1-74E6-476E-971D-C5D6240B5C64}" name="金額（円）21" dataDxfId="45" dataCellStyle="桁区切り 2 2">
      <calculatedColumnFormula>$M54*BB54</calculatedColumnFormula>
    </tableColumn>
    <tableColumn id="53" xr3:uid="{E83385C7-26CB-4E93-8269-750ADF8ECB37}" name="数量22" dataDxfId="44" dataCellStyle="桁区切り 2 3 2 2"/>
    <tableColumn id="54" xr3:uid="{B953D246-17E8-4F1C-AD68-38D2CA5947AB}" name="金額（円）22" dataDxfId="43" dataCellStyle="桁区切り 2 2">
      <calculatedColumnFormula>$M54*BD54</calculatedColumnFormula>
    </tableColumn>
    <tableColumn id="55" xr3:uid="{61C81AC2-DAED-4341-81B9-51F3F850A90A}" name="数量23" dataDxfId="42" dataCellStyle="桁区切り 2 3 2 2"/>
    <tableColumn id="56" xr3:uid="{C04CFA55-DB98-4542-BEC9-94F89DA37438}" name="金額（円）23" dataDxfId="41" dataCellStyle="桁区切り 2 2">
      <calculatedColumnFormula>$M54*BF54</calculatedColumnFormula>
    </tableColumn>
    <tableColumn id="57" xr3:uid="{2269D330-6D92-4835-911E-50EDF012E678}" name="数量24" dataDxfId="40" dataCellStyle="桁区切り 2 3 2 2"/>
    <tableColumn id="58" xr3:uid="{BAB97B85-C2C1-4C42-8D65-CCD6E770F94B}" name="金額（円）24" dataDxfId="39" dataCellStyle="桁区切り 2 2">
      <calculatedColumnFormula>$M54*BH54</calculatedColumnFormula>
    </tableColumn>
    <tableColumn id="59" xr3:uid="{D60FCD7E-3DA6-47B8-858D-5D1A0E352FA1}" name="数量25" dataDxfId="38" dataCellStyle="桁区切り 2 3 2 2"/>
    <tableColumn id="60" xr3:uid="{D028DA1B-C4E7-4DD6-836C-68DFF80A24D1}" name="金額（円）25" dataDxfId="37" dataCellStyle="桁区切り 2 2">
      <calculatedColumnFormula>$M54*BJ54</calculatedColumnFormula>
    </tableColumn>
    <tableColumn id="61" xr3:uid="{DC62614A-EA2A-4798-92F6-CC79971A3867}" name="数量26" dataDxfId="36" dataCellStyle="桁区切り 2 3 2 2"/>
    <tableColumn id="62" xr3:uid="{5AE3F7E0-A487-438A-A454-61253BD0D7E5}" name="金額（円）26" dataDxfId="35" dataCellStyle="桁区切り 2 2">
      <calculatedColumnFormula>$M54*BL54</calculatedColumnFormula>
    </tableColumn>
    <tableColumn id="63" xr3:uid="{F745A4A1-F4D8-4614-BD44-5D5E78EB2F90}" name="数量27" dataDxfId="34" dataCellStyle="桁区切り 2 3 2 2"/>
    <tableColumn id="64" xr3:uid="{C9F2AADB-A090-4BC2-932B-822ACC764572}" name="金額（円）27" dataDxfId="33" dataCellStyle="桁区切り 2 2">
      <calculatedColumnFormula>$M54*BN54</calculatedColumnFormula>
    </tableColumn>
    <tableColumn id="65" xr3:uid="{47BDB7A1-4D37-4D66-94E5-6371CBB3E5C5}" name="数量28" dataDxfId="32" dataCellStyle="桁区切り 2 3 2 2"/>
    <tableColumn id="66" xr3:uid="{4212B913-6152-423D-B26F-86820837F5D0}" name="金額（円）28" dataDxfId="31" dataCellStyle="桁区切り 2 2">
      <calculatedColumnFormula>$M54*BP54</calculatedColumnFormula>
    </tableColumn>
    <tableColumn id="67" xr3:uid="{3CA2FF06-0DED-4E00-A1E7-F5F3CE1BE91E}" name="数量29" dataDxfId="30" dataCellStyle="桁区切り 2 3 2 2"/>
    <tableColumn id="68" xr3:uid="{1BE0E03D-EE02-4A84-80CC-4C6330E93C74}" name="金額（円）29" dataDxfId="29" dataCellStyle="桁区切り 2 2">
      <calculatedColumnFormula>$M54*BR54</calculatedColumnFormula>
    </tableColumn>
    <tableColumn id="69" xr3:uid="{B6C0FBD4-5912-4E60-AAB7-2C9FB2EA1956}" name="数量30" dataDxfId="28" dataCellStyle="桁区切り 2 3 2 2"/>
    <tableColumn id="70" xr3:uid="{4D3B39A0-41AD-4E5A-99CF-5DC9A3B85211}" name="金額（円）30" dataDxfId="27" dataCellStyle="桁区切り 2 2">
      <calculatedColumnFormula>$M54*BT54</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9" Type="http://schemas.openxmlformats.org/officeDocument/2006/relationships/ctrlProp" Target="../ctrlProps/ctrlProp154.xml"/><Relationship Id="rId3" Type="http://schemas.openxmlformats.org/officeDocument/2006/relationships/vmlDrawing" Target="../drawings/vmlDrawing2.v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41" Type="http://schemas.openxmlformats.org/officeDocument/2006/relationships/ctrlProp" Target="../ctrlProps/ctrlProp156.xml"/><Relationship Id="rId1" Type="http://schemas.openxmlformats.org/officeDocument/2006/relationships/printerSettings" Target="../printerSettings/printerSettings2.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344B-493C-489F-975F-EF63B9333834}">
  <sheetPr>
    <pageSetUpPr autoPageBreaks="0" fitToPage="1"/>
  </sheetPr>
  <dimension ref="A1:CC26"/>
  <sheetViews>
    <sheetView showGridLines="0" showZeros="0" zoomScaleNormal="100" workbookViewId="0">
      <selection activeCell="N19" sqref="N19:O19"/>
    </sheetView>
  </sheetViews>
  <sheetFormatPr defaultRowHeight="13.2" x14ac:dyDescent="0.45"/>
  <cols>
    <col min="1" max="1" width="4.5" style="38" customWidth="1"/>
    <col min="2" max="2" width="13.09765625" style="38" customWidth="1"/>
    <col min="3" max="3" width="31.3984375" style="38" bestFit="1" customWidth="1"/>
    <col min="4" max="4" width="14.5" style="38" bestFit="1" customWidth="1"/>
    <col min="5" max="5" width="25.09765625" style="38" bestFit="1" customWidth="1"/>
    <col min="6" max="6" width="12" style="38" customWidth="1"/>
    <col min="7" max="7" width="2.09765625" style="38" customWidth="1"/>
    <col min="8" max="8" width="1.5" style="34" customWidth="1"/>
    <col min="9" max="28" width="8.59765625" style="34"/>
    <col min="29" max="256" width="8.59765625" style="38"/>
    <col min="257" max="257" width="6.59765625" style="38" customWidth="1"/>
    <col min="258" max="258" width="20.09765625" style="38" customWidth="1"/>
    <col min="259" max="259" width="42.09765625" style="38" customWidth="1"/>
    <col min="260" max="260" width="5.59765625" style="38" bestFit="1" customWidth="1"/>
    <col min="261" max="261" width="36.59765625" style="38" customWidth="1"/>
    <col min="262" max="262" width="11.59765625" style="38" bestFit="1" customWidth="1"/>
    <col min="263" max="263" width="17.59765625" style="38" customWidth="1"/>
    <col min="264" max="264" width="9.3984375" style="38" bestFit="1" customWidth="1"/>
    <col min="265" max="512" width="8.59765625" style="38"/>
    <col min="513" max="513" width="6.59765625" style="38" customWidth="1"/>
    <col min="514" max="514" width="20.09765625" style="38" customWidth="1"/>
    <col min="515" max="515" width="42.09765625" style="38" customWidth="1"/>
    <col min="516" max="516" width="5.59765625" style="38" bestFit="1" customWidth="1"/>
    <col min="517" max="517" width="36.59765625" style="38" customWidth="1"/>
    <col min="518" max="518" width="11.59765625" style="38" bestFit="1" customWidth="1"/>
    <col min="519" max="519" width="17.59765625" style="38" customWidth="1"/>
    <col min="520" max="520" width="9.3984375" style="38" bestFit="1" customWidth="1"/>
    <col min="521" max="768" width="8.59765625" style="38"/>
    <col min="769" max="769" width="6.59765625" style="38" customWidth="1"/>
    <col min="770" max="770" width="20.09765625" style="38" customWidth="1"/>
    <col min="771" max="771" width="42.09765625" style="38" customWidth="1"/>
    <col min="772" max="772" width="5.59765625" style="38" bestFit="1" customWidth="1"/>
    <col min="773" max="773" width="36.59765625" style="38" customWidth="1"/>
    <col min="774" max="774" width="11.59765625" style="38" bestFit="1" customWidth="1"/>
    <col min="775" max="775" width="17.59765625" style="38" customWidth="1"/>
    <col min="776" max="776" width="9.3984375" style="38" bestFit="1" customWidth="1"/>
    <col min="777" max="1024" width="8.59765625" style="38"/>
    <col min="1025" max="1025" width="6.59765625" style="38" customWidth="1"/>
    <col min="1026" max="1026" width="20.09765625" style="38" customWidth="1"/>
    <col min="1027" max="1027" width="42.09765625" style="38" customWidth="1"/>
    <col min="1028" max="1028" width="5.59765625" style="38" bestFit="1" customWidth="1"/>
    <col min="1029" max="1029" width="36.59765625" style="38" customWidth="1"/>
    <col min="1030" max="1030" width="11.59765625" style="38" bestFit="1" customWidth="1"/>
    <col min="1031" max="1031" width="17.59765625" style="38" customWidth="1"/>
    <col min="1032" max="1032" width="9.3984375" style="38" bestFit="1" customWidth="1"/>
    <col min="1033" max="1280" width="8.59765625" style="38"/>
    <col min="1281" max="1281" width="6.59765625" style="38" customWidth="1"/>
    <col min="1282" max="1282" width="20.09765625" style="38" customWidth="1"/>
    <col min="1283" max="1283" width="42.09765625" style="38" customWidth="1"/>
    <col min="1284" max="1284" width="5.59765625" style="38" bestFit="1" customWidth="1"/>
    <col min="1285" max="1285" width="36.59765625" style="38" customWidth="1"/>
    <col min="1286" max="1286" width="11.59765625" style="38" bestFit="1" customWidth="1"/>
    <col min="1287" max="1287" width="17.59765625" style="38" customWidth="1"/>
    <col min="1288" max="1288" width="9.3984375" style="38" bestFit="1" customWidth="1"/>
    <col min="1289" max="1536" width="8.59765625" style="38"/>
    <col min="1537" max="1537" width="6.59765625" style="38" customWidth="1"/>
    <col min="1538" max="1538" width="20.09765625" style="38" customWidth="1"/>
    <col min="1539" max="1539" width="42.09765625" style="38" customWidth="1"/>
    <col min="1540" max="1540" width="5.59765625" style="38" bestFit="1" customWidth="1"/>
    <col min="1541" max="1541" width="36.59765625" style="38" customWidth="1"/>
    <col min="1542" max="1542" width="11.59765625" style="38" bestFit="1" customWidth="1"/>
    <col min="1543" max="1543" width="17.59765625" style="38" customWidth="1"/>
    <col min="1544" max="1544" width="9.3984375" style="38" bestFit="1" customWidth="1"/>
    <col min="1545" max="1792" width="8.59765625" style="38"/>
    <col min="1793" max="1793" width="6.59765625" style="38" customWidth="1"/>
    <col min="1794" max="1794" width="20.09765625" style="38" customWidth="1"/>
    <col min="1795" max="1795" width="42.09765625" style="38" customWidth="1"/>
    <col min="1796" max="1796" width="5.59765625" style="38" bestFit="1" customWidth="1"/>
    <col min="1797" max="1797" width="36.59765625" style="38" customWidth="1"/>
    <col min="1798" max="1798" width="11.59765625" style="38" bestFit="1" customWidth="1"/>
    <col min="1799" max="1799" width="17.59765625" style="38" customWidth="1"/>
    <col min="1800" max="1800" width="9.3984375" style="38" bestFit="1" customWidth="1"/>
    <col min="1801" max="2048" width="8.59765625" style="38"/>
    <col min="2049" max="2049" width="6.59765625" style="38" customWidth="1"/>
    <col min="2050" max="2050" width="20.09765625" style="38" customWidth="1"/>
    <col min="2051" max="2051" width="42.09765625" style="38" customWidth="1"/>
    <col min="2052" max="2052" width="5.59765625" style="38" bestFit="1" customWidth="1"/>
    <col min="2053" max="2053" width="36.59765625" style="38" customWidth="1"/>
    <col min="2054" max="2054" width="11.59765625" style="38" bestFit="1" customWidth="1"/>
    <col min="2055" max="2055" width="17.59765625" style="38" customWidth="1"/>
    <col min="2056" max="2056" width="9.3984375" style="38" bestFit="1" customWidth="1"/>
    <col min="2057" max="2304" width="8.59765625" style="38"/>
    <col min="2305" max="2305" width="6.59765625" style="38" customWidth="1"/>
    <col min="2306" max="2306" width="20.09765625" style="38" customWidth="1"/>
    <col min="2307" max="2307" width="42.09765625" style="38" customWidth="1"/>
    <col min="2308" max="2308" width="5.59765625" style="38" bestFit="1" customWidth="1"/>
    <col min="2309" max="2309" width="36.59765625" style="38" customWidth="1"/>
    <col min="2310" max="2310" width="11.59765625" style="38" bestFit="1" customWidth="1"/>
    <col min="2311" max="2311" width="17.59765625" style="38" customWidth="1"/>
    <col min="2312" max="2312" width="9.3984375" style="38" bestFit="1" customWidth="1"/>
    <col min="2313" max="2560" width="8.59765625" style="38"/>
    <col min="2561" max="2561" width="6.59765625" style="38" customWidth="1"/>
    <col min="2562" max="2562" width="20.09765625" style="38" customWidth="1"/>
    <col min="2563" max="2563" width="42.09765625" style="38" customWidth="1"/>
    <col min="2564" max="2564" width="5.59765625" style="38" bestFit="1" customWidth="1"/>
    <col min="2565" max="2565" width="36.59765625" style="38" customWidth="1"/>
    <col min="2566" max="2566" width="11.59765625" style="38" bestFit="1" customWidth="1"/>
    <col min="2567" max="2567" width="17.59765625" style="38" customWidth="1"/>
    <col min="2568" max="2568" width="9.3984375" style="38" bestFit="1" customWidth="1"/>
    <col min="2569" max="2816" width="8.59765625" style="38"/>
    <col min="2817" max="2817" width="6.59765625" style="38" customWidth="1"/>
    <col min="2818" max="2818" width="20.09765625" style="38" customWidth="1"/>
    <col min="2819" max="2819" width="42.09765625" style="38" customWidth="1"/>
    <col min="2820" max="2820" width="5.59765625" style="38" bestFit="1" customWidth="1"/>
    <col min="2821" max="2821" width="36.59765625" style="38" customWidth="1"/>
    <col min="2822" max="2822" width="11.59765625" style="38" bestFit="1" customWidth="1"/>
    <col min="2823" max="2823" width="17.59765625" style="38" customWidth="1"/>
    <col min="2824" max="2824" width="9.3984375" style="38" bestFit="1" customWidth="1"/>
    <col min="2825" max="3072" width="8.59765625" style="38"/>
    <col min="3073" max="3073" width="6.59765625" style="38" customWidth="1"/>
    <col min="3074" max="3074" width="20.09765625" style="38" customWidth="1"/>
    <col min="3075" max="3075" width="42.09765625" style="38" customWidth="1"/>
    <col min="3076" max="3076" width="5.59765625" style="38" bestFit="1" customWidth="1"/>
    <col min="3077" max="3077" width="36.59765625" style="38" customWidth="1"/>
    <col min="3078" max="3078" width="11.59765625" style="38" bestFit="1" customWidth="1"/>
    <col min="3079" max="3079" width="17.59765625" style="38" customWidth="1"/>
    <col min="3080" max="3080" width="9.3984375" style="38" bestFit="1" customWidth="1"/>
    <col min="3081" max="3328" width="8.59765625" style="38"/>
    <col min="3329" max="3329" width="6.59765625" style="38" customWidth="1"/>
    <col min="3330" max="3330" width="20.09765625" style="38" customWidth="1"/>
    <col min="3331" max="3331" width="42.09765625" style="38" customWidth="1"/>
    <col min="3332" max="3332" width="5.59765625" style="38" bestFit="1" customWidth="1"/>
    <col min="3333" max="3333" width="36.59765625" style="38" customWidth="1"/>
    <col min="3334" max="3334" width="11.59765625" style="38" bestFit="1" customWidth="1"/>
    <col min="3335" max="3335" width="17.59765625" style="38" customWidth="1"/>
    <col min="3336" max="3336" width="9.3984375" style="38" bestFit="1" customWidth="1"/>
    <col min="3337" max="3584" width="8.59765625" style="38"/>
    <col min="3585" max="3585" width="6.59765625" style="38" customWidth="1"/>
    <col min="3586" max="3586" width="20.09765625" style="38" customWidth="1"/>
    <col min="3587" max="3587" width="42.09765625" style="38" customWidth="1"/>
    <col min="3588" max="3588" width="5.59765625" style="38" bestFit="1" customWidth="1"/>
    <col min="3589" max="3589" width="36.59765625" style="38" customWidth="1"/>
    <col min="3590" max="3590" width="11.59765625" style="38" bestFit="1" customWidth="1"/>
    <col min="3591" max="3591" width="17.59765625" style="38" customWidth="1"/>
    <col min="3592" max="3592" width="9.3984375" style="38" bestFit="1" customWidth="1"/>
    <col min="3593" max="3840" width="8.59765625" style="38"/>
    <col min="3841" max="3841" width="6.59765625" style="38" customWidth="1"/>
    <col min="3842" max="3842" width="20.09765625" style="38" customWidth="1"/>
    <col min="3843" max="3843" width="42.09765625" style="38" customWidth="1"/>
    <col min="3844" max="3844" width="5.59765625" style="38" bestFit="1" customWidth="1"/>
    <col min="3845" max="3845" width="36.59765625" style="38" customWidth="1"/>
    <col min="3846" max="3846" width="11.59765625" style="38" bestFit="1" customWidth="1"/>
    <col min="3847" max="3847" width="17.59765625" style="38" customWidth="1"/>
    <col min="3848" max="3848" width="9.3984375" style="38" bestFit="1" customWidth="1"/>
    <col min="3849" max="4096" width="8.59765625" style="38"/>
    <col min="4097" max="4097" width="6.59765625" style="38" customWidth="1"/>
    <col min="4098" max="4098" width="20.09765625" style="38" customWidth="1"/>
    <col min="4099" max="4099" width="42.09765625" style="38" customWidth="1"/>
    <col min="4100" max="4100" width="5.59765625" style="38" bestFit="1" customWidth="1"/>
    <col min="4101" max="4101" width="36.59765625" style="38" customWidth="1"/>
    <col min="4102" max="4102" width="11.59765625" style="38" bestFit="1" customWidth="1"/>
    <col min="4103" max="4103" width="17.59765625" style="38" customWidth="1"/>
    <col min="4104" max="4104" width="9.3984375" style="38" bestFit="1" customWidth="1"/>
    <col min="4105" max="4352" width="8.59765625" style="38"/>
    <col min="4353" max="4353" width="6.59765625" style="38" customWidth="1"/>
    <col min="4354" max="4354" width="20.09765625" style="38" customWidth="1"/>
    <col min="4355" max="4355" width="42.09765625" style="38" customWidth="1"/>
    <col min="4356" max="4356" width="5.59765625" style="38" bestFit="1" customWidth="1"/>
    <col min="4357" max="4357" width="36.59765625" style="38" customWidth="1"/>
    <col min="4358" max="4358" width="11.59765625" style="38" bestFit="1" customWidth="1"/>
    <col min="4359" max="4359" width="17.59765625" style="38" customWidth="1"/>
    <col min="4360" max="4360" width="9.3984375" style="38" bestFit="1" customWidth="1"/>
    <col min="4361" max="4608" width="8.59765625" style="38"/>
    <col min="4609" max="4609" width="6.59765625" style="38" customWidth="1"/>
    <col min="4610" max="4610" width="20.09765625" style="38" customWidth="1"/>
    <col min="4611" max="4611" width="42.09765625" style="38" customWidth="1"/>
    <col min="4612" max="4612" width="5.59765625" style="38" bestFit="1" customWidth="1"/>
    <col min="4613" max="4613" width="36.59765625" style="38" customWidth="1"/>
    <col min="4614" max="4614" width="11.59765625" style="38" bestFit="1" customWidth="1"/>
    <col min="4615" max="4615" width="17.59765625" style="38" customWidth="1"/>
    <col min="4616" max="4616" width="9.3984375" style="38" bestFit="1" customWidth="1"/>
    <col min="4617" max="4864" width="8.59765625" style="38"/>
    <col min="4865" max="4865" width="6.59765625" style="38" customWidth="1"/>
    <col min="4866" max="4866" width="20.09765625" style="38" customWidth="1"/>
    <col min="4867" max="4867" width="42.09765625" style="38" customWidth="1"/>
    <col min="4868" max="4868" width="5.59765625" style="38" bestFit="1" customWidth="1"/>
    <col min="4869" max="4869" width="36.59765625" style="38" customWidth="1"/>
    <col min="4870" max="4870" width="11.59765625" style="38" bestFit="1" customWidth="1"/>
    <col min="4871" max="4871" width="17.59765625" style="38" customWidth="1"/>
    <col min="4872" max="4872" width="9.3984375" style="38" bestFit="1" customWidth="1"/>
    <col min="4873" max="5120" width="8.59765625" style="38"/>
    <col min="5121" max="5121" width="6.59765625" style="38" customWidth="1"/>
    <col min="5122" max="5122" width="20.09765625" style="38" customWidth="1"/>
    <col min="5123" max="5123" width="42.09765625" style="38" customWidth="1"/>
    <col min="5124" max="5124" width="5.59765625" style="38" bestFit="1" customWidth="1"/>
    <col min="5125" max="5125" width="36.59765625" style="38" customWidth="1"/>
    <col min="5126" max="5126" width="11.59765625" style="38" bestFit="1" customWidth="1"/>
    <col min="5127" max="5127" width="17.59765625" style="38" customWidth="1"/>
    <col min="5128" max="5128" width="9.3984375" style="38" bestFit="1" customWidth="1"/>
    <col min="5129" max="5376" width="8.59765625" style="38"/>
    <col min="5377" max="5377" width="6.59765625" style="38" customWidth="1"/>
    <col min="5378" max="5378" width="20.09765625" style="38" customWidth="1"/>
    <col min="5379" max="5379" width="42.09765625" style="38" customWidth="1"/>
    <col min="5380" max="5380" width="5.59765625" style="38" bestFit="1" customWidth="1"/>
    <col min="5381" max="5381" width="36.59765625" style="38" customWidth="1"/>
    <col min="5382" max="5382" width="11.59765625" style="38" bestFit="1" customWidth="1"/>
    <col min="5383" max="5383" width="17.59765625" style="38" customWidth="1"/>
    <col min="5384" max="5384" width="9.3984375" style="38" bestFit="1" customWidth="1"/>
    <col min="5385" max="5632" width="8.59765625" style="38"/>
    <col min="5633" max="5633" width="6.59765625" style="38" customWidth="1"/>
    <col min="5634" max="5634" width="20.09765625" style="38" customWidth="1"/>
    <col min="5635" max="5635" width="42.09765625" style="38" customWidth="1"/>
    <col min="5636" max="5636" width="5.59765625" style="38" bestFit="1" customWidth="1"/>
    <col min="5637" max="5637" width="36.59765625" style="38" customWidth="1"/>
    <col min="5638" max="5638" width="11.59765625" style="38" bestFit="1" customWidth="1"/>
    <col min="5639" max="5639" width="17.59765625" style="38" customWidth="1"/>
    <col min="5640" max="5640" width="9.3984375" style="38" bestFit="1" customWidth="1"/>
    <col min="5641" max="5888" width="8.59765625" style="38"/>
    <col min="5889" max="5889" width="6.59765625" style="38" customWidth="1"/>
    <col min="5890" max="5890" width="20.09765625" style="38" customWidth="1"/>
    <col min="5891" max="5891" width="42.09765625" style="38" customWidth="1"/>
    <col min="5892" max="5892" width="5.59765625" style="38" bestFit="1" customWidth="1"/>
    <col min="5893" max="5893" width="36.59765625" style="38" customWidth="1"/>
    <col min="5894" max="5894" width="11.59765625" style="38" bestFit="1" customWidth="1"/>
    <col min="5895" max="5895" width="17.59765625" style="38" customWidth="1"/>
    <col min="5896" max="5896" width="9.3984375" style="38" bestFit="1" customWidth="1"/>
    <col min="5897" max="6144" width="8.59765625" style="38"/>
    <col min="6145" max="6145" width="6.59765625" style="38" customWidth="1"/>
    <col min="6146" max="6146" width="20.09765625" style="38" customWidth="1"/>
    <col min="6147" max="6147" width="42.09765625" style="38" customWidth="1"/>
    <col min="6148" max="6148" width="5.59765625" style="38" bestFit="1" customWidth="1"/>
    <col min="6149" max="6149" width="36.59765625" style="38" customWidth="1"/>
    <col min="6150" max="6150" width="11.59765625" style="38" bestFit="1" customWidth="1"/>
    <col min="6151" max="6151" width="17.59765625" style="38" customWidth="1"/>
    <col min="6152" max="6152" width="9.3984375" style="38" bestFit="1" customWidth="1"/>
    <col min="6153" max="6400" width="8.59765625" style="38"/>
    <col min="6401" max="6401" width="6.59765625" style="38" customWidth="1"/>
    <col min="6402" max="6402" width="20.09765625" style="38" customWidth="1"/>
    <col min="6403" max="6403" width="42.09765625" style="38" customWidth="1"/>
    <col min="6404" max="6404" width="5.59765625" style="38" bestFit="1" customWidth="1"/>
    <col min="6405" max="6405" width="36.59765625" style="38" customWidth="1"/>
    <col min="6406" max="6406" width="11.59765625" style="38" bestFit="1" customWidth="1"/>
    <col min="6407" max="6407" width="17.59765625" style="38" customWidth="1"/>
    <col min="6408" max="6408" width="9.3984375" style="38" bestFit="1" customWidth="1"/>
    <col min="6409" max="6656" width="8.59765625" style="38"/>
    <col min="6657" max="6657" width="6.59765625" style="38" customWidth="1"/>
    <col min="6658" max="6658" width="20.09765625" style="38" customWidth="1"/>
    <col min="6659" max="6659" width="42.09765625" style="38" customWidth="1"/>
    <col min="6660" max="6660" width="5.59765625" style="38" bestFit="1" customWidth="1"/>
    <col min="6661" max="6661" width="36.59765625" style="38" customWidth="1"/>
    <col min="6662" max="6662" width="11.59765625" style="38" bestFit="1" customWidth="1"/>
    <col min="6663" max="6663" width="17.59765625" style="38" customWidth="1"/>
    <col min="6664" max="6664" width="9.3984375" style="38" bestFit="1" customWidth="1"/>
    <col min="6665" max="6912" width="8.59765625" style="38"/>
    <col min="6913" max="6913" width="6.59765625" style="38" customWidth="1"/>
    <col min="6914" max="6914" width="20.09765625" style="38" customWidth="1"/>
    <col min="6915" max="6915" width="42.09765625" style="38" customWidth="1"/>
    <col min="6916" max="6916" width="5.59765625" style="38" bestFit="1" customWidth="1"/>
    <col min="6917" max="6917" width="36.59765625" style="38" customWidth="1"/>
    <col min="6918" max="6918" width="11.59765625" style="38" bestFit="1" customWidth="1"/>
    <col min="6919" max="6919" width="17.59765625" style="38" customWidth="1"/>
    <col min="6920" max="6920" width="9.3984375" style="38" bestFit="1" customWidth="1"/>
    <col min="6921" max="7168" width="8.59765625" style="38"/>
    <col min="7169" max="7169" width="6.59765625" style="38" customWidth="1"/>
    <col min="7170" max="7170" width="20.09765625" style="38" customWidth="1"/>
    <col min="7171" max="7171" width="42.09765625" style="38" customWidth="1"/>
    <col min="7172" max="7172" width="5.59765625" style="38" bestFit="1" customWidth="1"/>
    <col min="7173" max="7173" width="36.59765625" style="38" customWidth="1"/>
    <col min="7174" max="7174" width="11.59765625" style="38" bestFit="1" customWidth="1"/>
    <col min="7175" max="7175" width="17.59765625" style="38" customWidth="1"/>
    <col min="7176" max="7176" width="9.3984375" style="38" bestFit="1" customWidth="1"/>
    <col min="7177" max="7424" width="8.59765625" style="38"/>
    <col min="7425" max="7425" width="6.59765625" style="38" customWidth="1"/>
    <col min="7426" max="7426" width="20.09765625" style="38" customWidth="1"/>
    <col min="7427" max="7427" width="42.09765625" style="38" customWidth="1"/>
    <col min="7428" max="7428" width="5.59765625" style="38" bestFit="1" customWidth="1"/>
    <col min="7429" max="7429" width="36.59765625" style="38" customWidth="1"/>
    <col min="7430" max="7430" width="11.59765625" style="38" bestFit="1" customWidth="1"/>
    <col min="7431" max="7431" width="17.59765625" style="38" customWidth="1"/>
    <col min="7432" max="7432" width="9.3984375" style="38" bestFit="1" customWidth="1"/>
    <col min="7433" max="7680" width="8.59765625" style="38"/>
    <col min="7681" max="7681" width="6.59765625" style="38" customWidth="1"/>
    <col min="7682" max="7682" width="20.09765625" style="38" customWidth="1"/>
    <col min="7683" max="7683" width="42.09765625" style="38" customWidth="1"/>
    <col min="7684" max="7684" width="5.59765625" style="38" bestFit="1" customWidth="1"/>
    <col min="7685" max="7685" width="36.59765625" style="38" customWidth="1"/>
    <col min="7686" max="7686" width="11.59765625" style="38" bestFit="1" customWidth="1"/>
    <col min="7687" max="7687" width="17.59765625" style="38" customWidth="1"/>
    <col min="7688" max="7688" width="9.3984375" style="38" bestFit="1" customWidth="1"/>
    <col min="7689" max="7936" width="8.59765625" style="38"/>
    <col min="7937" max="7937" width="6.59765625" style="38" customWidth="1"/>
    <col min="7938" max="7938" width="20.09765625" style="38" customWidth="1"/>
    <col min="7939" max="7939" width="42.09765625" style="38" customWidth="1"/>
    <col min="7940" max="7940" width="5.59765625" style="38" bestFit="1" customWidth="1"/>
    <col min="7941" max="7941" width="36.59765625" style="38" customWidth="1"/>
    <col min="7942" max="7942" width="11.59765625" style="38" bestFit="1" customWidth="1"/>
    <col min="7943" max="7943" width="17.59765625" style="38" customWidth="1"/>
    <col min="7944" max="7944" width="9.3984375" style="38" bestFit="1" customWidth="1"/>
    <col min="7945" max="8192" width="8.59765625" style="38"/>
    <col min="8193" max="8193" width="6.59765625" style="38" customWidth="1"/>
    <col min="8194" max="8194" width="20.09765625" style="38" customWidth="1"/>
    <col min="8195" max="8195" width="42.09765625" style="38" customWidth="1"/>
    <col min="8196" max="8196" width="5.59765625" style="38" bestFit="1" customWidth="1"/>
    <col min="8197" max="8197" width="36.59765625" style="38" customWidth="1"/>
    <col min="8198" max="8198" width="11.59765625" style="38" bestFit="1" customWidth="1"/>
    <col min="8199" max="8199" width="17.59765625" style="38" customWidth="1"/>
    <col min="8200" max="8200" width="9.3984375" style="38" bestFit="1" customWidth="1"/>
    <col min="8201" max="8448" width="8.59765625" style="38"/>
    <col min="8449" max="8449" width="6.59765625" style="38" customWidth="1"/>
    <col min="8450" max="8450" width="20.09765625" style="38" customWidth="1"/>
    <col min="8451" max="8451" width="42.09765625" style="38" customWidth="1"/>
    <col min="8452" max="8452" width="5.59765625" style="38" bestFit="1" customWidth="1"/>
    <col min="8453" max="8453" width="36.59765625" style="38" customWidth="1"/>
    <col min="8454" max="8454" width="11.59765625" style="38" bestFit="1" customWidth="1"/>
    <col min="8455" max="8455" width="17.59765625" style="38" customWidth="1"/>
    <col min="8456" max="8456" width="9.3984375" style="38" bestFit="1" customWidth="1"/>
    <col min="8457" max="8704" width="8.59765625" style="38"/>
    <col min="8705" max="8705" width="6.59765625" style="38" customWidth="1"/>
    <col min="8706" max="8706" width="20.09765625" style="38" customWidth="1"/>
    <col min="8707" max="8707" width="42.09765625" style="38" customWidth="1"/>
    <col min="8708" max="8708" width="5.59765625" style="38" bestFit="1" customWidth="1"/>
    <col min="8709" max="8709" width="36.59765625" style="38" customWidth="1"/>
    <col min="8710" max="8710" width="11.59765625" style="38" bestFit="1" customWidth="1"/>
    <col min="8711" max="8711" width="17.59765625" style="38" customWidth="1"/>
    <col min="8712" max="8712" width="9.3984375" style="38" bestFit="1" customWidth="1"/>
    <col min="8713" max="8960" width="8.59765625" style="38"/>
    <col min="8961" max="8961" width="6.59765625" style="38" customWidth="1"/>
    <col min="8962" max="8962" width="20.09765625" style="38" customWidth="1"/>
    <col min="8963" max="8963" width="42.09765625" style="38" customWidth="1"/>
    <col min="8964" max="8964" width="5.59765625" style="38" bestFit="1" customWidth="1"/>
    <col min="8965" max="8965" width="36.59765625" style="38" customWidth="1"/>
    <col min="8966" max="8966" width="11.59765625" style="38" bestFit="1" customWidth="1"/>
    <col min="8967" max="8967" width="17.59765625" style="38" customWidth="1"/>
    <col min="8968" max="8968" width="9.3984375" style="38" bestFit="1" customWidth="1"/>
    <col min="8969" max="9216" width="8.59765625" style="38"/>
    <col min="9217" max="9217" width="6.59765625" style="38" customWidth="1"/>
    <col min="9218" max="9218" width="20.09765625" style="38" customWidth="1"/>
    <col min="9219" max="9219" width="42.09765625" style="38" customWidth="1"/>
    <col min="9220" max="9220" width="5.59765625" style="38" bestFit="1" customWidth="1"/>
    <col min="9221" max="9221" width="36.59765625" style="38" customWidth="1"/>
    <col min="9222" max="9222" width="11.59765625" style="38" bestFit="1" customWidth="1"/>
    <col min="9223" max="9223" width="17.59765625" style="38" customWidth="1"/>
    <col min="9224" max="9224" width="9.3984375" style="38" bestFit="1" customWidth="1"/>
    <col min="9225" max="9472" width="8.59765625" style="38"/>
    <col min="9473" max="9473" width="6.59765625" style="38" customWidth="1"/>
    <col min="9474" max="9474" width="20.09765625" style="38" customWidth="1"/>
    <col min="9475" max="9475" width="42.09765625" style="38" customWidth="1"/>
    <col min="9476" max="9476" width="5.59765625" style="38" bestFit="1" customWidth="1"/>
    <col min="9477" max="9477" width="36.59765625" style="38" customWidth="1"/>
    <col min="9478" max="9478" width="11.59765625" style="38" bestFit="1" customWidth="1"/>
    <col min="9479" max="9479" width="17.59765625" style="38" customWidth="1"/>
    <col min="9480" max="9480" width="9.3984375" style="38" bestFit="1" customWidth="1"/>
    <col min="9481" max="9728" width="8.59765625" style="38"/>
    <col min="9729" max="9729" width="6.59765625" style="38" customWidth="1"/>
    <col min="9730" max="9730" width="20.09765625" style="38" customWidth="1"/>
    <col min="9731" max="9731" width="42.09765625" style="38" customWidth="1"/>
    <col min="9732" max="9732" width="5.59765625" style="38" bestFit="1" customWidth="1"/>
    <col min="9733" max="9733" width="36.59765625" style="38" customWidth="1"/>
    <col min="9734" max="9734" width="11.59765625" style="38" bestFit="1" customWidth="1"/>
    <col min="9735" max="9735" width="17.59765625" style="38" customWidth="1"/>
    <col min="9736" max="9736" width="9.3984375" style="38" bestFit="1" customWidth="1"/>
    <col min="9737" max="9984" width="8.59765625" style="38"/>
    <col min="9985" max="9985" width="6.59765625" style="38" customWidth="1"/>
    <col min="9986" max="9986" width="20.09765625" style="38" customWidth="1"/>
    <col min="9987" max="9987" width="42.09765625" style="38" customWidth="1"/>
    <col min="9988" max="9988" width="5.59765625" style="38" bestFit="1" customWidth="1"/>
    <col min="9989" max="9989" width="36.59765625" style="38" customWidth="1"/>
    <col min="9990" max="9990" width="11.59765625" style="38" bestFit="1" customWidth="1"/>
    <col min="9991" max="9991" width="17.59765625" style="38" customWidth="1"/>
    <col min="9992" max="9992" width="9.3984375" style="38" bestFit="1" customWidth="1"/>
    <col min="9993" max="10240" width="8.59765625" style="38"/>
    <col min="10241" max="10241" width="6.59765625" style="38" customWidth="1"/>
    <col min="10242" max="10242" width="20.09765625" style="38" customWidth="1"/>
    <col min="10243" max="10243" width="42.09765625" style="38" customWidth="1"/>
    <col min="10244" max="10244" width="5.59765625" style="38" bestFit="1" customWidth="1"/>
    <col min="10245" max="10245" width="36.59765625" style="38" customWidth="1"/>
    <col min="10246" max="10246" width="11.59765625" style="38" bestFit="1" customWidth="1"/>
    <col min="10247" max="10247" width="17.59765625" style="38" customWidth="1"/>
    <col min="10248" max="10248" width="9.3984375" style="38" bestFit="1" customWidth="1"/>
    <col min="10249" max="10496" width="8.59765625" style="38"/>
    <col min="10497" max="10497" width="6.59765625" style="38" customWidth="1"/>
    <col min="10498" max="10498" width="20.09765625" style="38" customWidth="1"/>
    <col min="10499" max="10499" width="42.09765625" style="38" customWidth="1"/>
    <col min="10500" max="10500" width="5.59765625" style="38" bestFit="1" customWidth="1"/>
    <col min="10501" max="10501" width="36.59765625" style="38" customWidth="1"/>
    <col min="10502" max="10502" width="11.59765625" style="38" bestFit="1" customWidth="1"/>
    <col min="10503" max="10503" width="17.59765625" style="38" customWidth="1"/>
    <col min="10504" max="10504" width="9.3984375" style="38" bestFit="1" customWidth="1"/>
    <col min="10505" max="10752" width="8.59765625" style="38"/>
    <col min="10753" max="10753" width="6.59765625" style="38" customWidth="1"/>
    <col min="10754" max="10754" width="20.09765625" style="38" customWidth="1"/>
    <col min="10755" max="10755" width="42.09765625" style="38" customWidth="1"/>
    <col min="10756" max="10756" width="5.59765625" style="38" bestFit="1" customWidth="1"/>
    <col min="10757" max="10757" width="36.59765625" style="38" customWidth="1"/>
    <col min="10758" max="10758" width="11.59765625" style="38" bestFit="1" customWidth="1"/>
    <col min="10759" max="10759" width="17.59765625" style="38" customWidth="1"/>
    <col min="10760" max="10760" width="9.3984375" style="38" bestFit="1" customWidth="1"/>
    <col min="10761" max="11008" width="8.59765625" style="38"/>
    <col min="11009" max="11009" width="6.59765625" style="38" customWidth="1"/>
    <col min="11010" max="11010" width="20.09765625" style="38" customWidth="1"/>
    <col min="11011" max="11011" width="42.09765625" style="38" customWidth="1"/>
    <col min="11012" max="11012" width="5.59765625" style="38" bestFit="1" customWidth="1"/>
    <col min="11013" max="11013" width="36.59765625" style="38" customWidth="1"/>
    <col min="11014" max="11014" width="11.59765625" style="38" bestFit="1" customWidth="1"/>
    <col min="11015" max="11015" width="17.59765625" style="38" customWidth="1"/>
    <col min="11016" max="11016" width="9.3984375" style="38" bestFit="1" customWidth="1"/>
    <col min="11017" max="11264" width="8.59765625" style="38"/>
    <col min="11265" max="11265" width="6.59765625" style="38" customWidth="1"/>
    <col min="11266" max="11266" width="20.09765625" style="38" customWidth="1"/>
    <col min="11267" max="11267" width="42.09765625" style="38" customWidth="1"/>
    <col min="11268" max="11268" width="5.59765625" style="38" bestFit="1" customWidth="1"/>
    <col min="11269" max="11269" width="36.59765625" style="38" customWidth="1"/>
    <col min="11270" max="11270" width="11.59765625" style="38" bestFit="1" customWidth="1"/>
    <col min="11271" max="11271" width="17.59765625" style="38" customWidth="1"/>
    <col min="11272" max="11272" width="9.3984375" style="38" bestFit="1" customWidth="1"/>
    <col min="11273" max="11520" width="8.59765625" style="38"/>
    <col min="11521" max="11521" width="6.59765625" style="38" customWidth="1"/>
    <col min="11522" max="11522" width="20.09765625" style="38" customWidth="1"/>
    <col min="11523" max="11523" width="42.09765625" style="38" customWidth="1"/>
    <col min="11524" max="11524" width="5.59765625" style="38" bestFit="1" customWidth="1"/>
    <col min="11525" max="11525" width="36.59765625" style="38" customWidth="1"/>
    <col min="11526" max="11526" width="11.59765625" style="38" bestFit="1" customWidth="1"/>
    <col min="11527" max="11527" width="17.59765625" style="38" customWidth="1"/>
    <col min="11528" max="11528" width="9.3984375" style="38" bestFit="1" customWidth="1"/>
    <col min="11529" max="11776" width="8.59765625" style="38"/>
    <col min="11777" max="11777" width="6.59765625" style="38" customWidth="1"/>
    <col min="11778" max="11778" width="20.09765625" style="38" customWidth="1"/>
    <col min="11779" max="11779" width="42.09765625" style="38" customWidth="1"/>
    <col min="11780" max="11780" width="5.59765625" style="38" bestFit="1" customWidth="1"/>
    <col min="11781" max="11781" width="36.59765625" style="38" customWidth="1"/>
    <col min="11782" max="11782" width="11.59765625" style="38" bestFit="1" customWidth="1"/>
    <col min="11783" max="11783" width="17.59765625" style="38" customWidth="1"/>
    <col min="11784" max="11784" width="9.3984375" style="38" bestFit="1" customWidth="1"/>
    <col min="11785" max="12032" width="8.59765625" style="38"/>
    <col min="12033" max="12033" width="6.59765625" style="38" customWidth="1"/>
    <col min="12034" max="12034" width="20.09765625" style="38" customWidth="1"/>
    <col min="12035" max="12035" width="42.09765625" style="38" customWidth="1"/>
    <col min="12036" max="12036" width="5.59765625" style="38" bestFit="1" customWidth="1"/>
    <col min="12037" max="12037" width="36.59765625" style="38" customWidth="1"/>
    <col min="12038" max="12038" width="11.59765625" style="38" bestFit="1" customWidth="1"/>
    <col min="12039" max="12039" width="17.59765625" style="38" customWidth="1"/>
    <col min="12040" max="12040" width="9.3984375" style="38" bestFit="1" customWidth="1"/>
    <col min="12041" max="12288" width="8.59765625" style="38"/>
    <col min="12289" max="12289" width="6.59765625" style="38" customWidth="1"/>
    <col min="12290" max="12290" width="20.09765625" style="38" customWidth="1"/>
    <col min="12291" max="12291" width="42.09765625" style="38" customWidth="1"/>
    <col min="12292" max="12292" width="5.59765625" style="38" bestFit="1" customWidth="1"/>
    <col min="12293" max="12293" width="36.59765625" style="38" customWidth="1"/>
    <col min="12294" max="12294" width="11.59765625" style="38" bestFit="1" customWidth="1"/>
    <col min="12295" max="12295" width="17.59765625" style="38" customWidth="1"/>
    <col min="12296" max="12296" width="9.3984375" style="38" bestFit="1" customWidth="1"/>
    <col min="12297" max="12544" width="8.59765625" style="38"/>
    <col min="12545" max="12545" width="6.59765625" style="38" customWidth="1"/>
    <col min="12546" max="12546" width="20.09765625" style="38" customWidth="1"/>
    <col min="12547" max="12547" width="42.09765625" style="38" customWidth="1"/>
    <col min="12548" max="12548" width="5.59765625" style="38" bestFit="1" customWidth="1"/>
    <col min="12549" max="12549" width="36.59765625" style="38" customWidth="1"/>
    <col min="12550" max="12550" width="11.59765625" style="38" bestFit="1" customWidth="1"/>
    <col min="12551" max="12551" width="17.59765625" style="38" customWidth="1"/>
    <col min="12552" max="12552" width="9.3984375" style="38" bestFit="1" customWidth="1"/>
    <col min="12553" max="12800" width="8.59765625" style="38"/>
    <col min="12801" max="12801" width="6.59765625" style="38" customWidth="1"/>
    <col min="12802" max="12802" width="20.09765625" style="38" customWidth="1"/>
    <col min="12803" max="12803" width="42.09765625" style="38" customWidth="1"/>
    <col min="12804" max="12804" width="5.59765625" style="38" bestFit="1" customWidth="1"/>
    <col min="12805" max="12805" width="36.59765625" style="38" customWidth="1"/>
    <col min="12806" max="12806" width="11.59765625" style="38" bestFit="1" customWidth="1"/>
    <col min="12807" max="12807" width="17.59765625" style="38" customWidth="1"/>
    <col min="12808" max="12808" width="9.3984375" style="38" bestFit="1" customWidth="1"/>
    <col min="12809" max="13056" width="8.59765625" style="38"/>
    <col min="13057" max="13057" width="6.59765625" style="38" customWidth="1"/>
    <col min="13058" max="13058" width="20.09765625" style="38" customWidth="1"/>
    <col min="13059" max="13059" width="42.09765625" style="38" customWidth="1"/>
    <col min="13060" max="13060" width="5.59765625" style="38" bestFit="1" customWidth="1"/>
    <col min="13061" max="13061" width="36.59765625" style="38" customWidth="1"/>
    <col min="13062" max="13062" width="11.59765625" style="38" bestFit="1" customWidth="1"/>
    <col min="13063" max="13063" width="17.59765625" style="38" customWidth="1"/>
    <col min="13064" max="13064" width="9.3984375" style="38" bestFit="1" customWidth="1"/>
    <col min="13065" max="13312" width="8.59765625" style="38"/>
    <col min="13313" max="13313" width="6.59765625" style="38" customWidth="1"/>
    <col min="13314" max="13314" width="20.09765625" style="38" customWidth="1"/>
    <col min="13315" max="13315" width="42.09765625" style="38" customWidth="1"/>
    <col min="13316" max="13316" width="5.59765625" style="38" bestFit="1" customWidth="1"/>
    <col min="13317" max="13317" width="36.59765625" style="38" customWidth="1"/>
    <col min="13318" max="13318" width="11.59765625" style="38" bestFit="1" customWidth="1"/>
    <col min="13319" max="13319" width="17.59765625" style="38" customWidth="1"/>
    <col min="13320" max="13320" width="9.3984375" style="38" bestFit="1" customWidth="1"/>
    <col min="13321" max="13568" width="8.59765625" style="38"/>
    <col min="13569" max="13569" width="6.59765625" style="38" customWidth="1"/>
    <col min="13570" max="13570" width="20.09765625" style="38" customWidth="1"/>
    <col min="13571" max="13571" width="42.09765625" style="38" customWidth="1"/>
    <col min="13572" max="13572" width="5.59765625" style="38" bestFit="1" customWidth="1"/>
    <col min="13573" max="13573" width="36.59765625" style="38" customWidth="1"/>
    <col min="13574" max="13574" width="11.59765625" style="38" bestFit="1" customWidth="1"/>
    <col min="13575" max="13575" width="17.59765625" style="38" customWidth="1"/>
    <col min="13576" max="13576" width="9.3984375" style="38" bestFit="1" customWidth="1"/>
    <col min="13577" max="13824" width="8.59765625" style="38"/>
    <col min="13825" max="13825" width="6.59765625" style="38" customWidth="1"/>
    <col min="13826" max="13826" width="20.09765625" style="38" customWidth="1"/>
    <col min="13827" max="13827" width="42.09765625" style="38" customWidth="1"/>
    <col min="13828" max="13828" width="5.59765625" style="38" bestFit="1" customWidth="1"/>
    <col min="13829" max="13829" width="36.59765625" style="38" customWidth="1"/>
    <col min="13830" max="13830" width="11.59765625" style="38" bestFit="1" customWidth="1"/>
    <col min="13831" max="13831" width="17.59765625" style="38" customWidth="1"/>
    <col min="13832" max="13832" width="9.3984375" style="38" bestFit="1" customWidth="1"/>
    <col min="13833" max="14080" width="8.59765625" style="38"/>
    <col min="14081" max="14081" width="6.59765625" style="38" customWidth="1"/>
    <col min="14082" max="14082" width="20.09765625" style="38" customWidth="1"/>
    <col min="14083" max="14083" width="42.09765625" style="38" customWidth="1"/>
    <col min="14084" max="14084" width="5.59765625" style="38" bestFit="1" customWidth="1"/>
    <col min="14085" max="14085" width="36.59765625" style="38" customWidth="1"/>
    <col min="14086" max="14086" width="11.59765625" style="38" bestFit="1" customWidth="1"/>
    <col min="14087" max="14087" width="17.59765625" style="38" customWidth="1"/>
    <col min="14088" max="14088" width="9.3984375" style="38" bestFit="1" customWidth="1"/>
    <col min="14089" max="14336" width="8.59765625" style="38"/>
    <col min="14337" max="14337" width="6.59765625" style="38" customWidth="1"/>
    <col min="14338" max="14338" width="20.09765625" style="38" customWidth="1"/>
    <col min="14339" max="14339" width="42.09765625" style="38" customWidth="1"/>
    <col min="14340" max="14340" width="5.59765625" style="38" bestFit="1" customWidth="1"/>
    <col min="14341" max="14341" width="36.59765625" style="38" customWidth="1"/>
    <col min="14342" max="14342" width="11.59765625" style="38" bestFit="1" customWidth="1"/>
    <col min="14343" max="14343" width="17.59765625" style="38" customWidth="1"/>
    <col min="14344" max="14344" width="9.3984375" style="38" bestFit="1" customWidth="1"/>
    <col min="14345" max="14592" width="8.59765625" style="38"/>
    <col min="14593" max="14593" width="6.59765625" style="38" customWidth="1"/>
    <col min="14594" max="14594" width="20.09765625" style="38" customWidth="1"/>
    <col min="14595" max="14595" width="42.09765625" style="38" customWidth="1"/>
    <col min="14596" max="14596" width="5.59765625" style="38" bestFit="1" customWidth="1"/>
    <col min="14597" max="14597" width="36.59765625" style="38" customWidth="1"/>
    <col min="14598" max="14598" width="11.59765625" style="38" bestFit="1" customWidth="1"/>
    <col min="14599" max="14599" width="17.59765625" style="38" customWidth="1"/>
    <col min="14600" max="14600" width="9.3984375" style="38" bestFit="1" customWidth="1"/>
    <col min="14601" max="14848" width="8.59765625" style="38"/>
    <col min="14849" max="14849" width="6.59765625" style="38" customWidth="1"/>
    <col min="14850" max="14850" width="20.09765625" style="38" customWidth="1"/>
    <col min="14851" max="14851" width="42.09765625" style="38" customWidth="1"/>
    <col min="14852" max="14852" width="5.59765625" style="38" bestFit="1" customWidth="1"/>
    <col min="14853" max="14853" width="36.59765625" style="38" customWidth="1"/>
    <col min="14854" max="14854" width="11.59765625" style="38" bestFit="1" customWidth="1"/>
    <col min="14855" max="14855" width="17.59765625" style="38" customWidth="1"/>
    <col min="14856" max="14856" width="9.3984375" style="38" bestFit="1" customWidth="1"/>
    <col min="14857" max="15104" width="8.59765625" style="38"/>
    <col min="15105" max="15105" width="6.59765625" style="38" customWidth="1"/>
    <col min="15106" max="15106" width="20.09765625" style="38" customWidth="1"/>
    <col min="15107" max="15107" width="42.09765625" style="38" customWidth="1"/>
    <col min="15108" max="15108" width="5.59765625" style="38" bestFit="1" customWidth="1"/>
    <col min="15109" max="15109" width="36.59765625" style="38" customWidth="1"/>
    <col min="15110" max="15110" width="11.59765625" style="38" bestFit="1" customWidth="1"/>
    <col min="15111" max="15111" width="17.59765625" style="38" customWidth="1"/>
    <col min="15112" max="15112" width="9.3984375" style="38" bestFit="1" customWidth="1"/>
    <col min="15113" max="15360" width="8.59765625" style="38"/>
    <col min="15361" max="15361" width="6.59765625" style="38" customWidth="1"/>
    <col min="15362" max="15362" width="20.09765625" style="38" customWidth="1"/>
    <col min="15363" max="15363" width="42.09765625" style="38" customWidth="1"/>
    <col min="15364" max="15364" width="5.59765625" style="38" bestFit="1" customWidth="1"/>
    <col min="15365" max="15365" width="36.59765625" style="38" customWidth="1"/>
    <col min="15366" max="15366" width="11.59765625" style="38" bestFit="1" customWidth="1"/>
    <col min="15367" max="15367" width="17.59765625" style="38" customWidth="1"/>
    <col min="15368" max="15368" width="9.3984375" style="38" bestFit="1" customWidth="1"/>
    <col min="15369" max="15616" width="8.59765625" style="38"/>
    <col min="15617" max="15617" width="6.59765625" style="38" customWidth="1"/>
    <col min="15618" max="15618" width="20.09765625" style="38" customWidth="1"/>
    <col min="15619" max="15619" width="42.09765625" style="38" customWidth="1"/>
    <col min="15620" max="15620" width="5.59765625" style="38" bestFit="1" customWidth="1"/>
    <col min="15621" max="15621" width="36.59765625" style="38" customWidth="1"/>
    <col min="15622" max="15622" width="11.59765625" style="38" bestFit="1" customWidth="1"/>
    <col min="15623" max="15623" width="17.59765625" style="38" customWidth="1"/>
    <col min="15624" max="15624" width="9.3984375" style="38" bestFit="1" customWidth="1"/>
    <col min="15625" max="15872" width="8.59765625" style="38"/>
    <col min="15873" max="15873" width="6.59765625" style="38" customWidth="1"/>
    <col min="15874" max="15874" width="20.09765625" style="38" customWidth="1"/>
    <col min="15875" max="15875" width="42.09765625" style="38" customWidth="1"/>
    <col min="15876" max="15876" width="5.59765625" style="38" bestFit="1" customWidth="1"/>
    <col min="15877" max="15877" width="36.59765625" style="38" customWidth="1"/>
    <col min="15878" max="15878" width="11.59765625" style="38" bestFit="1" customWidth="1"/>
    <col min="15879" max="15879" width="17.59765625" style="38" customWidth="1"/>
    <col min="15880" max="15880" width="9.3984375" style="38" bestFit="1" customWidth="1"/>
    <col min="15881" max="16128" width="8.59765625" style="38"/>
    <col min="16129" max="16129" width="6.59765625" style="38" customWidth="1"/>
    <col min="16130" max="16130" width="20.09765625" style="38" customWidth="1"/>
    <col min="16131" max="16131" width="42.09765625" style="38" customWidth="1"/>
    <col min="16132" max="16132" width="5.59765625" style="38" bestFit="1" customWidth="1"/>
    <col min="16133" max="16133" width="36.59765625" style="38" customWidth="1"/>
    <col min="16134" max="16134" width="11.59765625" style="38" bestFit="1" customWidth="1"/>
    <col min="16135" max="16135" width="17.59765625" style="38" customWidth="1"/>
    <col min="16136" max="16136" width="9.3984375" style="38" bestFit="1" customWidth="1"/>
    <col min="16137" max="16384" width="8.59765625" style="38"/>
  </cols>
  <sheetData>
    <row r="1" spans="1:81" s="34" customFormat="1" ht="32.4" customHeight="1" x14ac:dyDescent="0.45">
      <c r="A1" s="517" t="s">
        <v>152</v>
      </c>
      <c r="B1" s="517"/>
      <c r="C1" s="517"/>
      <c r="D1" s="517"/>
      <c r="E1" s="517"/>
      <c r="F1" s="517"/>
      <c r="H1" s="35"/>
    </row>
    <row r="2" spans="1:81" ht="20.100000000000001" customHeight="1" x14ac:dyDescent="0.45">
      <c r="A2" s="518" t="s">
        <v>153</v>
      </c>
      <c r="B2" s="518"/>
      <c r="C2" s="518"/>
      <c r="D2" s="518"/>
      <c r="E2" s="518"/>
      <c r="F2" s="518"/>
      <c r="G2" s="36"/>
      <c r="H2" s="37"/>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row>
    <row r="3" spans="1:81" s="34" customFormat="1" ht="12.6" customHeight="1" x14ac:dyDescent="0.45">
      <c r="A3" s="39"/>
      <c r="B3" s="39"/>
      <c r="C3" s="39"/>
      <c r="D3" s="39"/>
      <c r="E3" s="39"/>
      <c r="F3" s="39"/>
      <c r="G3" s="39"/>
      <c r="H3" s="37"/>
    </row>
    <row r="4" spans="1:81" s="34" customFormat="1" ht="13.8" thickBot="1" x14ac:dyDescent="0.5">
      <c r="A4" s="519" t="s">
        <v>156</v>
      </c>
      <c r="B4" s="519"/>
      <c r="C4" s="519"/>
      <c r="D4" s="520"/>
      <c r="E4" s="520"/>
      <c r="F4" s="519"/>
      <c r="G4" s="39"/>
      <c r="H4" s="37"/>
    </row>
    <row r="5" spans="1:81" ht="30" customHeight="1" thickBot="1" x14ac:dyDescent="0.5">
      <c r="A5" s="42" t="s">
        <v>157</v>
      </c>
      <c r="B5" s="43" t="s">
        <v>158</v>
      </c>
      <c r="C5" s="43" t="s">
        <v>159</v>
      </c>
      <c r="D5" s="44" t="s">
        <v>160</v>
      </c>
      <c r="E5" s="45" t="s">
        <v>34</v>
      </c>
      <c r="F5" s="44" t="s">
        <v>161</v>
      </c>
      <c r="G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row>
    <row r="6" spans="1:81" s="34" customFormat="1" ht="31.35" customHeight="1" thickTop="1" x14ac:dyDescent="0.45">
      <c r="A6" s="46">
        <v>1</v>
      </c>
      <c r="B6" s="47" t="s">
        <v>162</v>
      </c>
      <c r="C6" s="48" t="s">
        <v>163</v>
      </c>
      <c r="D6" s="49" t="s">
        <v>164</v>
      </c>
      <c r="E6" s="50"/>
      <c r="F6" s="51"/>
    </row>
    <row r="7" spans="1:81" s="34" customFormat="1" ht="31.35" customHeight="1" x14ac:dyDescent="0.45">
      <c r="A7" s="52">
        <v>2</v>
      </c>
      <c r="B7" s="53" t="s">
        <v>165</v>
      </c>
      <c r="C7" s="54" t="s">
        <v>166</v>
      </c>
      <c r="D7" s="53" t="s">
        <v>164</v>
      </c>
      <c r="E7" s="55" t="s">
        <v>167</v>
      </c>
      <c r="F7" s="56"/>
    </row>
    <row r="8" spans="1:81" s="34" customFormat="1" ht="31.35" customHeight="1" x14ac:dyDescent="0.45">
      <c r="A8" s="52">
        <v>3</v>
      </c>
      <c r="B8" s="57" t="s">
        <v>168</v>
      </c>
      <c r="C8" s="58" t="s">
        <v>26</v>
      </c>
      <c r="D8" s="53" t="s">
        <v>164</v>
      </c>
      <c r="E8" s="55"/>
      <c r="F8" s="56"/>
    </row>
    <row r="9" spans="1:81" s="34" customFormat="1" ht="31.35" customHeight="1" x14ac:dyDescent="0.45">
      <c r="A9" s="52">
        <v>4</v>
      </c>
      <c r="B9" s="57" t="s">
        <v>169</v>
      </c>
      <c r="C9" s="54" t="s">
        <v>170</v>
      </c>
      <c r="D9" s="53" t="s">
        <v>164</v>
      </c>
      <c r="E9" s="55"/>
      <c r="F9" s="56"/>
    </row>
    <row r="10" spans="1:81" s="34" customFormat="1" ht="39.6" customHeight="1" x14ac:dyDescent="0.45">
      <c r="A10" s="52">
        <v>5</v>
      </c>
      <c r="B10" s="53" t="s">
        <v>171</v>
      </c>
      <c r="C10" s="59" t="s">
        <v>172</v>
      </c>
      <c r="D10" s="60" t="s">
        <v>164</v>
      </c>
      <c r="E10" s="57"/>
      <c r="F10" s="56"/>
    </row>
    <row r="11" spans="1:81" s="34" customFormat="1" ht="31.35" customHeight="1" x14ac:dyDescent="0.45">
      <c r="A11" s="52">
        <v>6</v>
      </c>
      <c r="B11" s="53" t="s">
        <v>171</v>
      </c>
      <c r="C11" s="54" t="s">
        <v>173</v>
      </c>
      <c r="D11" s="60" t="s">
        <v>164</v>
      </c>
      <c r="E11" s="57"/>
      <c r="F11" s="56"/>
    </row>
    <row r="12" spans="1:81" s="34" customFormat="1" ht="31.35" customHeight="1" x14ac:dyDescent="0.45">
      <c r="A12" s="52">
        <v>7</v>
      </c>
      <c r="B12" s="53" t="s">
        <v>171</v>
      </c>
      <c r="C12" s="59" t="s">
        <v>174</v>
      </c>
      <c r="D12" s="61" t="s">
        <v>164</v>
      </c>
      <c r="E12" s="55"/>
      <c r="F12" s="56"/>
    </row>
    <row r="13" spans="1:81" s="34" customFormat="1" ht="31.35" customHeight="1" x14ac:dyDescent="0.45">
      <c r="A13" s="52">
        <v>8</v>
      </c>
      <c r="B13" s="53" t="s">
        <v>175</v>
      </c>
      <c r="C13" s="59" t="s">
        <v>176</v>
      </c>
      <c r="D13" s="61" t="s">
        <v>164</v>
      </c>
      <c r="E13" s="55"/>
      <c r="F13" s="56"/>
    </row>
    <row r="14" spans="1:81" s="34" customFormat="1" ht="31.35" customHeight="1" x14ac:dyDescent="0.45">
      <c r="A14" s="52">
        <v>9</v>
      </c>
      <c r="B14" s="60" t="s">
        <v>171</v>
      </c>
      <c r="C14" s="62" t="s">
        <v>177</v>
      </c>
      <c r="D14" s="61" t="s">
        <v>164</v>
      </c>
      <c r="E14" s="55" t="s">
        <v>178</v>
      </c>
      <c r="F14" s="56"/>
    </row>
    <row r="15" spans="1:81" s="34" customFormat="1" ht="31.35" customHeight="1" x14ac:dyDescent="0.45">
      <c r="A15" s="511">
        <v>10</v>
      </c>
      <c r="B15" s="521" t="s">
        <v>171</v>
      </c>
      <c r="C15" s="62" t="s">
        <v>179</v>
      </c>
      <c r="D15" s="61" t="s">
        <v>164</v>
      </c>
      <c r="E15" s="63" t="s">
        <v>180</v>
      </c>
      <c r="F15" s="56"/>
    </row>
    <row r="16" spans="1:81" s="34" customFormat="1" ht="31.35" customHeight="1" x14ac:dyDescent="0.45">
      <c r="A16" s="512"/>
      <c r="B16" s="522"/>
      <c r="C16" s="62" t="s">
        <v>181</v>
      </c>
      <c r="D16" s="61" t="s">
        <v>164</v>
      </c>
      <c r="E16" s="64" t="s">
        <v>178</v>
      </c>
      <c r="F16" s="56"/>
    </row>
    <row r="17" spans="1:6" s="34" customFormat="1" ht="39.6" customHeight="1" x14ac:dyDescent="0.45">
      <c r="A17" s="52">
        <v>11</v>
      </c>
      <c r="B17" s="60" t="s">
        <v>171</v>
      </c>
      <c r="C17" s="62" t="s">
        <v>182</v>
      </c>
      <c r="D17" s="61" t="s">
        <v>183</v>
      </c>
      <c r="E17" s="55" t="s">
        <v>184</v>
      </c>
      <c r="F17" s="56"/>
    </row>
    <row r="18" spans="1:6" s="34" customFormat="1" ht="31.35" customHeight="1" x14ac:dyDescent="0.45">
      <c r="A18" s="52">
        <v>12</v>
      </c>
      <c r="B18" s="60" t="s">
        <v>171</v>
      </c>
      <c r="C18" s="62" t="s">
        <v>185</v>
      </c>
      <c r="D18" s="61" t="s">
        <v>183</v>
      </c>
      <c r="E18" s="55" t="s">
        <v>186</v>
      </c>
      <c r="F18" s="56"/>
    </row>
    <row r="19" spans="1:6" s="34" customFormat="1" ht="31.35" customHeight="1" x14ac:dyDescent="0.45">
      <c r="A19" s="52">
        <v>13</v>
      </c>
      <c r="B19" s="63" t="s">
        <v>171</v>
      </c>
      <c r="C19" s="54" t="s">
        <v>187</v>
      </c>
      <c r="D19" s="61" t="s">
        <v>183</v>
      </c>
      <c r="E19" s="55" t="s">
        <v>188</v>
      </c>
      <c r="F19" s="56"/>
    </row>
    <row r="20" spans="1:6" s="34" customFormat="1" ht="31.35" customHeight="1" x14ac:dyDescent="0.45">
      <c r="A20" s="52">
        <v>14</v>
      </c>
      <c r="B20" s="63" t="s">
        <v>171</v>
      </c>
      <c r="C20" s="54" t="s">
        <v>189</v>
      </c>
      <c r="D20" s="61" t="s">
        <v>183</v>
      </c>
      <c r="E20" s="55" t="s">
        <v>190</v>
      </c>
      <c r="F20" s="56"/>
    </row>
    <row r="21" spans="1:6" s="34" customFormat="1" ht="39.6" customHeight="1" x14ac:dyDescent="0.45">
      <c r="A21" s="52">
        <v>15</v>
      </c>
      <c r="B21" s="57" t="s">
        <v>191</v>
      </c>
      <c r="C21" s="59" t="s">
        <v>192</v>
      </c>
      <c r="D21" s="61" t="s">
        <v>183</v>
      </c>
      <c r="E21" s="55" t="s">
        <v>193</v>
      </c>
      <c r="F21" s="56"/>
    </row>
    <row r="22" spans="1:6" s="34" customFormat="1" ht="31.35" customHeight="1" x14ac:dyDescent="0.45">
      <c r="A22" s="511">
        <v>16</v>
      </c>
      <c r="B22" s="513" t="s">
        <v>171</v>
      </c>
      <c r="C22" s="65" t="s">
        <v>194</v>
      </c>
      <c r="D22" s="515" t="s">
        <v>195</v>
      </c>
      <c r="E22" s="53" t="s">
        <v>196</v>
      </c>
      <c r="F22" s="56"/>
    </row>
    <row r="23" spans="1:6" s="34" customFormat="1" ht="31.35" customHeight="1" x14ac:dyDescent="0.45">
      <c r="A23" s="512"/>
      <c r="B23" s="514"/>
      <c r="C23" s="65" t="s">
        <v>197</v>
      </c>
      <c r="D23" s="516"/>
      <c r="E23" s="53" t="s">
        <v>198</v>
      </c>
      <c r="F23" s="56"/>
    </row>
    <row r="24" spans="1:6" s="34" customFormat="1" ht="31.35" customHeight="1" x14ac:dyDescent="0.45">
      <c r="A24" s="52">
        <v>17</v>
      </c>
      <c r="B24" s="63" t="s">
        <v>199</v>
      </c>
      <c r="C24" s="65" t="s">
        <v>200</v>
      </c>
      <c r="D24" s="61" t="s">
        <v>183</v>
      </c>
      <c r="E24" s="53" t="s">
        <v>196</v>
      </c>
      <c r="F24" s="56"/>
    </row>
    <row r="25" spans="1:6" s="34" customFormat="1" ht="31.35" customHeight="1" x14ac:dyDescent="0.45">
      <c r="A25" s="52">
        <v>18</v>
      </c>
      <c r="B25" s="63" t="s">
        <v>201</v>
      </c>
      <c r="C25" s="67" t="s">
        <v>202</v>
      </c>
      <c r="D25" s="61" t="s">
        <v>183</v>
      </c>
      <c r="E25" s="68" t="s">
        <v>203</v>
      </c>
      <c r="F25" s="69"/>
    </row>
    <row r="26" spans="1:6" s="34" customFormat="1" ht="31.35" customHeight="1" thickBot="1" x14ac:dyDescent="0.5">
      <c r="A26" s="52">
        <v>19</v>
      </c>
      <c r="B26" s="70" t="s">
        <v>171</v>
      </c>
      <c r="C26" s="71" t="s">
        <v>204</v>
      </c>
      <c r="D26" s="72" t="s">
        <v>183</v>
      </c>
      <c r="E26" s="73" t="s">
        <v>205</v>
      </c>
      <c r="F26" s="74"/>
    </row>
  </sheetData>
  <mergeCells count="8">
    <mergeCell ref="A22:A23"/>
    <mergeCell ref="B22:B23"/>
    <mergeCell ref="D22:D23"/>
    <mergeCell ref="A1:F1"/>
    <mergeCell ref="A2:F2"/>
    <mergeCell ref="A4:F4"/>
    <mergeCell ref="A15:A16"/>
    <mergeCell ref="B15:B16"/>
  </mergeCells>
  <phoneticPr fontId="4"/>
  <printOptions horizontalCentered="1"/>
  <pageMargins left="0.39370078740157483" right="0.39370078740157483"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350520</xdr:colOff>
                    <xdr:row>5</xdr:row>
                    <xdr:rowOff>45720</xdr:rowOff>
                  </from>
                  <to>
                    <xdr:col>5</xdr:col>
                    <xdr:colOff>769620</xdr:colOff>
                    <xdr:row>6</xdr:row>
                    <xdr:rowOff>45720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350520</xdr:colOff>
                    <xdr:row>6</xdr:row>
                    <xdr:rowOff>45720</xdr:rowOff>
                  </from>
                  <to>
                    <xdr:col>5</xdr:col>
                    <xdr:colOff>769620</xdr:colOff>
                    <xdr:row>7</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350520</xdr:colOff>
                    <xdr:row>7</xdr:row>
                    <xdr:rowOff>0</xdr:rowOff>
                  </from>
                  <to>
                    <xdr:col>5</xdr:col>
                    <xdr:colOff>769620</xdr:colOff>
                    <xdr:row>8</xdr:row>
                    <xdr:rowOff>30480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350520</xdr:colOff>
                    <xdr:row>7</xdr:row>
                    <xdr:rowOff>45720</xdr:rowOff>
                  </from>
                  <to>
                    <xdr:col>5</xdr:col>
                    <xdr:colOff>769620</xdr:colOff>
                    <xdr:row>8</xdr:row>
                    <xdr:rowOff>45720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350520</xdr:colOff>
                    <xdr:row>8</xdr:row>
                    <xdr:rowOff>45720</xdr:rowOff>
                  </from>
                  <to>
                    <xdr:col>5</xdr:col>
                    <xdr:colOff>769620</xdr:colOff>
                    <xdr:row>9</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350520</xdr:colOff>
                    <xdr:row>9</xdr:row>
                    <xdr:rowOff>45720</xdr:rowOff>
                  </from>
                  <to>
                    <xdr:col>5</xdr:col>
                    <xdr:colOff>769620</xdr:colOff>
                    <xdr:row>9</xdr:row>
                    <xdr:rowOff>449580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350520</xdr:colOff>
                    <xdr:row>10</xdr:row>
                    <xdr:rowOff>45720</xdr:rowOff>
                  </from>
                  <to>
                    <xdr:col>5</xdr:col>
                    <xdr:colOff>769620</xdr:colOff>
                    <xdr:row>11</xdr:row>
                    <xdr:rowOff>45720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350520</xdr:colOff>
                    <xdr:row>11</xdr:row>
                    <xdr:rowOff>45720</xdr:rowOff>
                  </from>
                  <to>
                    <xdr:col>5</xdr:col>
                    <xdr:colOff>769620</xdr:colOff>
                    <xdr:row>12</xdr:row>
                    <xdr:rowOff>45720</xdr:rowOff>
                  </to>
                </anchor>
              </controlPr>
            </control>
          </mc:Choice>
        </mc:AlternateContent>
        <mc:AlternateContent xmlns:mc="http://schemas.openxmlformats.org/markup-compatibility/2006">
          <mc:Choice Requires="x14">
            <control shapeId="6153" r:id="rId12" name="Check Box 14">
              <controlPr defaultSize="0" autoFill="0" autoLine="0" autoPict="0">
                <anchor moveWithCells="1">
                  <from>
                    <xdr:col>5</xdr:col>
                    <xdr:colOff>350520</xdr:colOff>
                    <xdr:row>18</xdr:row>
                    <xdr:rowOff>45720</xdr:rowOff>
                  </from>
                  <to>
                    <xdr:col>5</xdr:col>
                    <xdr:colOff>769620</xdr:colOff>
                    <xdr:row>19</xdr:row>
                    <xdr:rowOff>45720</xdr:rowOff>
                  </to>
                </anchor>
              </controlPr>
            </control>
          </mc:Choice>
        </mc:AlternateContent>
        <mc:AlternateContent xmlns:mc="http://schemas.openxmlformats.org/markup-compatibility/2006">
          <mc:Choice Requires="x14">
            <control shapeId="6154" r:id="rId13" name="Check Box 15">
              <controlPr defaultSize="0" autoFill="0" autoLine="0" autoPict="0">
                <anchor moveWithCells="1">
                  <from>
                    <xdr:col>5</xdr:col>
                    <xdr:colOff>350520</xdr:colOff>
                    <xdr:row>19</xdr:row>
                    <xdr:rowOff>0</xdr:rowOff>
                  </from>
                  <to>
                    <xdr:col>5</xdr:col>
                    <xdr:colOff>769620</xdr:colOff>
                    <xdr:row>20</xdr:row>
                    <xdr:rowOff>30480</xdr:rowOff>
                  </to>
                </anchor>
              </controlPr>
            </control>
          </mc:Choice>
        </mc:AlternateContent>
        <mc:AlternateContent xmlns:mc="http://schemas.openxmlformats.org/markup-compatibility/2006">
          <mc:Choice Requires="x14">
            <control shapeId="6155" r:id="rId14" name="Check Box 16">
              <controlPr defaultSize="0" autoFill="0" autoLine="0" autoPict="0">
                <anchor moveWithCells="1">
                  <from>
                    <xdr:col>5</xdr:col>
                    <xdr:colOff>350520</xdr:colOff>
                    <xdr:row>19</xdr:row>
                    <xdr:rowOff>45720</xdr:rowOff>
                  </from>
                  <to>
                    <xdr:col>5</xdr:col>
                    <xdr:colOff>769620</xdr:colOff>
                    <xdr:row>20</xdr:row>
                    <xdr:rowOff>45720</xdr:rowOff>
                  </to>
                </anchor>
              </controlPr>
            </control>
          </mc:Choice>
        </mc:AlternateContent>
        <mc:AlternateContent xmlns:mc="http://schemas.openxmlformats.org/markup-compatibility/2006">
          <mc:Choice Requires="x14">
            <control shapeId="6156" r:id="rId15" name="Check Box 17">
              <controlPr defaultSize="0" autoFill="0" autoLine="0" autoPict="0">
                <anchor moveWithCells="1">
                  <from>
                    <xdr:col>5</xdr:col>
                    <xdr:colOff>350520</xdr:colOff>
                    <xdr:row>20</xdr:row>
                    <xdr:rowOff>45720</xdr:rowOff>
                  </from>
                  <to>
                    <xdr:col>5</xdr:col>
                    <xdr:colOff>769620</xdr:colOff>
                    <xdr:row>20</xdr:row>
                    <xdr:rowOff>449580</xdr:rowOff>
                  </to>
                </anchor>
              </controlPr>
            </control>
          </mc:Choice>
        </mc:AlternateContent>
        <mc:AlternateContent xmlns:mc="http://schemas.openxmlformats.org/markup-compatibility/2006">
          <mc:Choice Requires="x14">
            <control shapeId="6157" r:id="rId16" name="Check Box 20">
              <controlPr defaultSize="0" autoFill="0" autoLine="0" autoPict="0">
                <anchor moveWithCells="1">
                  <from>
                    <xdr:col>5</xdr:col>
                    <xdr:colOff>350520</xdr:colOff>
                    <xdr:row>16</xdr:row>
                    <xdr:rowOff>45720</xdr:rowOff>
                  </from>
                  <to>
                    <xdr:col>5</xdr:col>
                    <xdr:colOff>769620</xdr:colOff>
                    <xdr:row>16</xdr:row>
                    <xdr:rowOff>449580</xdr:rowOff>
                  </to>
                </anchor>
              </controlPr>
            </control>
          </mc:Choice>
        </mc:AlternateContent>
        <mc:AlternateContent xmlns:mc="http://schemas.openxmlformats.org/markup-compatibility/2006">
          <mc:Choice Requires="x14">
            <control shapeId="6158" r:id="rId17" name="Check Box 22">
              <controlPr defaultSize="0" autoFill="0" autoLine="0" autoPict="0">
                <anchor moveWithCells="1">
                  <from>
                    <xdr:col>5</xdr:col>
                    <xdr:colOff>350520</xdr:colOff>
                    <xdr:row>13</xdr:row>
                    <xdr:rowOff>45720</xdr:rowOff>
                  </from>
                  <to>
                    <xdr:col>5</xdr:col>
                    <xdr:colOff>769620</xdr:colOff>
                    <xdr:row>14</xdr:row>
                    <xdr:rowOff>45720</xdr:rowOff>
                  </to>
                </anchor>
              </controlPr>
            </control>
          </mc:Choice>
        </mc:AlternateContent>
        <mc:AlternateContent xmlns:mc="http://schemas.openxmlformats.org/markup-compatibility/2006">
          <mc:Choice Requires="x14">
            <control shapeId="6159" r:id="rId18" name="Check Box 23">
              <controlPr defaultSize="0" autoFill="0" autoLine="0" autoPict="0">
                <anchor moveWithCells="1">
                  <from>
                    <xdr:col>5</xdr:col>
                    <xdr:colOff>350520</xdr:colOff>
                    <xdr:row>14</xdr:row>
                    <xdr:rowOff>45720</xdr:rowOff>
                  </from>
                  <to>
                    <xdr:col>5</xdr:col>
                    <xdr:colOff>769620</xdr:colOff>
                    <xdr:row>15</xdr:row>
                    <xdr:rowOff>45720</xdr:rowOff>
                  </to>
                </anchor>
              </controlPr>
            </control>
          </mc:Choice>
        </mc:AlternateContent>
        <mc:AlternateContent xmlns:mc="http://schemas.openxmlformats.org/markup-compatibility/2006">
          <mc:Choice Requires="x14">
            <control shapeId="6160" r:id="rId19" name="Check Box 28">
              <controlPr defaultSize="0" autoFill="0" autoLine="0" autoPict="0">
                <anchor moveWithCells="1">
                  <from>
                    <xdr:col>5</xdr:col>
                    <xdr:colOff>350520</xdr:colOff>
                    <xdr:row>16</xdr:row>
                    <xdr:rowOff>0</xdr:rowOff>
                  </from>
                  <to>
                    <xdr:col>5</xdr:col>
                    <xdr:colOff>769620</xdr:colOff>
                    <xdr:row>16</xdr:row>
                    <xdr:rowOff>419100</xdr:rowOff>
                  </to>
                </anchor>
              </controlPr>
            </control>
          </mc:Choice>
        </mc:AlternateContent>
        <mc:AlternateContent xmlns:mc="http://schemas.openxmlformats.org/markup-compatibility/2006">
          <mc:Choice Requires="x14">
            <control shapeId="6161" r:id="rId20" name="Check Box 29">
              <controlPr defaultSize="0" autoFill="0" autoLine="0" autoPict="0">
                <anchor moveWithCells="1">
                  <from>
                    <xdr:col>5</xdr:col>
                    <xdr:colOff>350520</xdr:colOff>
                    <xdr:row>15</xdr:row>
                    <xdr:rowOff>45720</xdr:rowOff>
                  </from>
                  <to>
                    <xdr:col>5</xdr:col>
                    <xdr:colOff>769620</xdr:colOff>
                    <xdr:row>16</xdr:row>
                    <xdr:rowOff>45720</xdr:rowOff>
                  </to>
                </anchor>
              </controlPr>
            </control>
          </mc:Choice>
        </mc:AlternateContent>
        <mc:AlternateContent xmlns:mc="http://schemas.openxmlformats.org/markup-compatibility/2006">
          <mc:Choice Requires="x14">
            <control shapeId="6162" r:id="rId21" name="Check Box 34">
              <controlPr defaultSize="0" autoFill="0" autoLine="0" autoPict="0">
                <anchor moveWithCells="1">
                  <from>
                    <xdr:col>5</xdr:col>
                    <xdr:colOff>350520</xdr:colOff>
                    <xdr:row>23</xdr:row>
                    <xdr:rowOff>0</xdr:rowOff>
                  </from>
                  <to>
                    <xdr:col>5</xdr:col>
                    <xdr:colOff>769620</xdr:colOff>
                    <xdr:row>24</xdr:row>
                    <xdr:rowOff>30480</xdr:rowOff>
                  </to>
                </anchor>
              </controlPr>
            </control>
          </mc:Choice>
        </mc:AlternateContent>
        <mc:AlternateContent xmlns:mc="http://schemas.openxmlformats.org/markup-compatibility/2006">
          <mc:Choice Requires="x14">
            <control shapeId="6163" r:id="rId22" name="Check Box 35">
              <controlPr defaultSize="0" autoFill="0" autoLine="0" autoPict="0">
                <anchor moveWithCells="1">
                  <from>
                    <xdr:col>5</xdr:col>
                    <xdr:colOff>350520</xdr:colOff>
                    <xdr:row>17</xdr:row>
                    <xdr:rowOff>45720</xdr:rowOff>
                  </from>
                  <to>
                    <xdr:col>5</xdr:col>
                    <xdr:colOff>769620</xdr:colOff>
                    <xdr:row>18</xdr:row>
                    <xdr:rowOff>45720</xdr:rowOff>
                  </to>
                </anchor>
              </controlPr>
            </control>
          </mc:Choice>
        </mc:AlternateContent>
        <mc:AlternateContent xmlns:mc="http://schemas.openxmlformats.org/markup-compatibility/2006">
          <mc:Choice Requires="x14">
            <control shapeId="6164" r:id="rId23" name="Check Box 36">
              <controlPr defaultSize="0" autoFill="0" autoLine="0" autoPict="0">
                <anchor moveWithCells="1">
                  <from>
                    <xdr:col>5</xdr:col>
                    <xdr:colOff>350520</xdr:colOff>
                    <xdr:row>18</xdr:row>
                    <xdr:rowOff>0</xdr:rowOff>
                  </from>
                  <to>
                    <xdr:col>5</xdr:col>
                    <xdr:colOff>769620</xdr:colOff>
                    <xdr:row>19</xdr:row>
                    <xdr:rowOff>30480</xdr:rowOff>
                  </to>
                </anchor>
              </controlPr>
            </control>
          </mc:Choice>
        </mc:AlternateContent>
        <mc:AlternateContent xmlns:mc="http://schemas.openxmlformats.org/markup-compatibility/2006">
          <mc:Choice Requires="x14">
            <control shapeId="6165" r:id="rId24" name="Check Box 37">
              <controlPr defaultSize="0" autoFill="0" autoLine="0" autoPict="0">
                <anchor moveWithCells="1">
                  <from>
                    <xdr:col>5</xdr:col>
                    <xdr:colOff>350520</xdr:colOff>
                    <xdr:row>13</xdr:row>
                    <xdr:rowOff>0</xdr:rowOff>
                  </from>
                  <to>
                    <xdr:col>5</xdr:col>
                    <xdr:colOff>769620</xdr:colOff>
                    <xdr:row>14</xdr:row>
                    <xdr:rowOff>30480</xdr:rowOff>
                  </to>
                </anchor>
              </controlPr>
            </control>
          </mc:Choice>
        </mc:AlternateContent>
        <mc:AlternateContent xmlns:mc="http://schemas.openxmlformats.org/markup-compatibility/2006">
          <mc:Choice Requires="x14">
            <control shapeId="6166" r:id="rId25" name="Check Box 38">
              <controlPr defaultSize="0" autoFill="0" autoLine="0" autoPict="0">
                <anchor moveWithCells="1">
                  <from>
                    <xdr:col>5</xdr:col>
                    <xdr:colOff>350520</xdr:colOff>
                    <xdr:row>17</xdr:row>
                    <xdr:rowOff>0</xdr:rowOff>
                  </from>
                  <to>
                    <xdr:col>5</xdr:col>
                    <xdr:colOff>769620</xdr:colOff>
                    <xdr:row>18</xdr:row>
                    <xdr:rowOff>30480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350520</xdr:colOff>
                    <xdr:row>5</xdr:row>
                    <xdr:rowOff>45720</xdr:rowOff>
                  </from>
                  <to>
                    <xdr:col>5</xdr:col>
                    <xdr:colOff>769620</xdr:colOff>
                    <xdr:row>6</xdr:row>
                    <xdr:rowOff>45720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350520</xdr:colOff>
                    <xdr:row>7</xdr:row>
                    <xdr:rowOff>38100</xdr:rowOff>
                  </from>
                  <to>
                    <xdr:col>5</xdr:col>
                    <xdr:colOff>579120</xdr:colOff>
                    <xdr:row>7</xdr:row>
                    <xdr:rowOff>373380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350520</xdr:colOff>
                    <xdr:row>7</xdr:row>
                    <xdr:rowOff>381000</xdr:rowOff>
                  </from>
                  <to>
                    <xdr:col>5</xdr:col>
                    <xdr:colOff>754380</xdr:colOff>
                    <xdr:row>9</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350520</xdr:colOff>
                    <xdr:row>9</xdr:row>
                    <xdr:rowOff>68580</xdr:rowOff>
                  </from>
                  <to>
                    <xdr:col>5</xdr:col>
                    <xdr:colOff>769620</xdr:colOff>
                    <xdr:row>9</xdr:row>
                    <xdr:rowOff>457200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350520</xdr:colOff>
                    <xdr:row>9</xdr:row>
                    <xdr:rowOff>495300</xdr:rowOff>
                  </from>
                  <to>
                    <xdr:col>5</xdr:col>
                    <xdr:colOff>769620</xdr:colOff>
                    <xdr:row>10</xdr:row>
                    <xdr:rowOff>381000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xdr:col>
                    <xdr:colOff>350520</xdr:colOff>
                    <xdr:row>11</xdr:row>
                    <xdr:rowOff>7620</xdr:rowOff>
                  </from>
                  <to>
                    <xdr:col>5</xdr:col>
                    <xdr:colOff>769620</xdr:colOff>
                    <xdr:row>11</xdr:row>
                    <xdr:rowOff>373380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350520</xdr:colOff>
                    <xdr:row>18</xdr:row>
                    <xdr:rowOff>45720</xdr:rowOff>
                  </from>
                  <to>
                    <xdr:col>5</xdr:col>
                    <xdr:colOff>754380</xdr:colOff>
                    <xdr:row>19</xdr:row>
                    <xdr:rowOff>45720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xdr:col>
                    <xdr:colOff>350520</xdr:colOff>
                    <xdr:row>19</xdr:row>
                    <xdr:rowOff>30480</xdr:rowOff>
                  </from>
                  <to>
                    <xdr:col>5</xdr:col>
                    <xdr:colOff>754380</xdr:colOff>
                    <xdr:row>20</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xdr:col>
                    <xdr:colOff>350520</xdr:colOff>
                    <xdr:row>20</xdr:row>
                    <xdr:rowOff>38100</xdr:rowOff>
                  </from>
                  <to>
                    <xdr:col>5</xdr:col>
                    <xdr:colOff>754380</xdr:colOff>
                    <xdr:row>20</xdr:row>
                    <xdr:rowOff>449580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xdr:col>
                    <xdr:colOff>350520</xdr:colOff>
                    <xdr:row>16</xdr:row>
                    <xdr:rowOff>45720</xdr:rowOff>
                  </from>
                  <to>
                    <xdr:col>5</xdr:col>
                    <xdr:colOff>769620</xdr:colOff>
                    <xdr:row>16</xdr:row>
                    <xdr:rowOff>449580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5</xdr:col>
                    <xdr:colOff>350520</xdr:colOff>
                    <xdr:row>13</xdr:row>
                    <xdr:rowOff>30480</xdr:rowOff>
                  </from>
                  <to>
                    <xdr:col>5</xdr:col>
                    <xdr:colOff>754380</xdr:colOff>
                    <xdr:row>14</xdr:row>
                    <xdr:rowOff>30480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5</xdr:col>
                    <xdr:colOff>350520</xdr:colOff>
                    <xdr:row>14</xdr:row>
                    <xdr:rowOff>45720</xdr:rowOff>
                  </from>
                  <to>
                    <xdr:col>5</xdr:col>
                    <xdr:colOff>746760</xdr:colOff>
                    <xdr:row>14</xdr:row>
                    <xdr:rowOff>373380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5</xdr:col>
                    <xdr:colOff>350520</xdr:colOff>
                    <xdr:row>15</xdr:row>
                    <xdr:rowOff>45720</xdr:rowOff>
                  </from>
                  <to>
                    <xdr:col>5</xdr:col>
                    <xdr:colOff>746760</xdr:colOff>
                    <xdr:row>15</xdr:row>
                    <xdr:rowOff>373380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5</xdr:col>
                    <xdr:colOff>350520</xdr:colOff>
                    <xdr:row>23</xdr:row>
                    <xdr:rowOff>30480</xdr:rowOff>
                  </from>
                  <to>
                    <xdr:col>5</xdr:col>
                    <xdr:colOff>754380</xdr:colOff>
                    <xdr:row>24</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5</xdr:col>
                    <xdr:colOff>350520</xdr:colOff>
                    <xdr:row>17</xdr:row>
                    <xdr:rowOff>0</xdr:rowOff>
                  </from>
                  <to>
                    <xdr:col>5</xdr:col>
                    <xdr:colOff>754380</xdr:colOff>
                    <xdr:row>17</xdr:row>
                    <xdr:rowOff>381000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5</xdr:col>
                    <xdr:colOff>350520</xdr:colOff>
                    <xdr:row>12</xdr:row>
                    <xdr:rowOff>30480</xdr:rowOff>
                  </from>
                  <to>
                    <xdr:col>5</xdr:col>
                    <xdr:colOff>746760</xdr:colOff>
                    <xdr:row>13</xdr:row>
                    <xdr:rowOff>30480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5</xdr:col>
                    <xdr:colOff>350520</xdr:colOff>
                    <xdr:row>23</xdr:row>
                    <xdr:rowOff>45720</xdr:rowOff>
                  </from>
                  <to>
                    <xdr:col>5</xdr:col>
                    <xdr:colOff>769620</xdr:colOff>
                    <xdr:row>24</xdr:row>
                    <xdr:rowOff>45720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5</xdr:col>
                    <xdr:colOff>350520</xdr:colOff>
                    <xdr:row>21</xdr:row>
                    <xdr:rowOff>0</xdr:rowOff>
                  </from>
                  <to>
                    <xdr:col>5</xdr:col>
                    <xdr:colOff>769620</xdr:colOff>
                    <xdr:row>22</xdr:row>
                    <xdr:rowOff>30480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5</xdr:col>
                    <xdr:colOff>350520</xdr:colOff>
                    <xdr:row>21</xdr:row>
                    <xdr:rowOff>0</xdr:rowOff>
                  </from>
                  <to>
                    <xdr:col>5</xdr:col>
                    <xdr:colOff>746760</xdr:colOff>
                    <xdr:row>22</xdr:row>
                    <xdr:rowOff>7620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5</xdr:col>
                    <xdr:colOff>350520</xdr:colOff>
                    <xdr:row>21</xdr:row>
                    <xdr:rowOff>0</xdr:rowOff>
                  </from>
                  <to>
                    <xdr:col>5</xdr:col>
                    <xdr:colOff>769620</xdr:colOff>
                    <xdr:row>22</xdr:row>
                    <xdr:rowOff>7620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5</xdr:col>
                    <xdr:colOff>350520</xdr:colOff>
                    <xdr:row>21</xdr:row>
                    <xdr:rowOff>0</xdr:rowOff>
                  </from>
                  <to>
                    <xdr:col>5</xdr:col>
                    <xdr:colOff>769620</xdr:colOff>
                    <xdr:row>22</xdr:row>
                    <xdr:rowOff>7620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5</xdr:col>
                    <xdr:colOff>350520</xdr:colOff>
                    <xdr:row>21</xdr:row>
                    <xdr:rowOff>45720</xdr:rowOff>
                  </from>
                  <to>
                    <xdr:col>5</xdr:col>
                    <xdr:colOff>769620</xdr:colOff>
                    <xdr:row>22</xdr:row>
                    <xdr:rowOff>45720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5</xdr:col>
                    <xdr:colOff>350520</xdr:colOff>
                    <xdr:row>23</xdr:row>
                    <xdr:rowOff>45720</xdr:rowOff>
                  </from>
                  <to>
                    <xdr:col>5</xdr:col>
                    <xdr:colOff>769620</xdr:colOff>
                    <xdr:row>24</xdr:row>
                    <xdr:rowOff>45720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350520</xdr:colOff>
                    <xdr:row>23</xdr:row>
                    <xdr:rowOff>0</xdr:rowOff>
                  </from>
                  <to>
                    <xdr:col>5</xdr:col>
                    <xdr:colOff>769620</xdr:colOff>
                    <xdr:row>24</xdr:row>
                    <xdr:rowOff>7620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5</xdr:col>
                    <xdr:colOff>350520</xdr:colOff>
                    <xdr:row>25</xdr:row>
                    <xdr:rowOff>0</xdr:rowOff>
                  </from>
                  <to>
                    <xdr:col>5</xdr:col>
                    <xdr:colOff>769620</xdr:colOff>
                    <xdr:row>26</xdr:row>
                    <xdr:rowOff>30480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5</xdr:col>
                    <xdr:colOff>350520</xdr:colOff>
                    <xdr:row>25</xdr:row>
                    <xdr:rowOff>0</xdr:rowOff>
                  </from>
                  <to>
                    <xdr:col>5</xdr:col>
                    <xdr:colOff>754380</xdr:colOff>
                    <xdr:row>25</xdr:row>
                    <xdr:rowOff>373380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350520</xdr:colOff>
                    <xdr:row>25</xdr:row>
                    <xdr:rowOff>45720</xdr:rowOff>
                  </from>
                  <to>
                    <xdr:col>5</xdr:col>
                    <xdr:colOff>769620</xdr:colOff>
                    <xdr:row>26</xdr:row>
                    <xdr:rowOff>68580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5</xdr:col>
                    <xdr:colOff>350520</xdr:colOff>
                    <xdr:row>26</xdr:row>
                    <xdr:rowOff>0</xdr:rowOff>
                  </from>
                  <to>
                    <xdr:col>5</xdr:col>
                    <xdr:colOff>769620</xdr:colOff>
                    <xdr:row>28</xdr:row>
                    <xdr:rowOff>68580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5</xdr:col>
                    <xdr:colOff>350520</xdr:colOff>
                    <xdr:row>26</xdr:row>
                    <xdr:rowOff>0</xdr:rowOff>
                  </from>
                  <to>
                    <xdr:col>5</xdr:col>
                    <xdr:colOff>769620</xdr:colOff>
                    <xdr:row>28</xdr:row>
                    <xdr:rowOff>68580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5</xdr:col>
                    <xdr:colOff>350520</xdr:colOff>
                    <xdr:row>26</xdr:row>
                    <xdr:rowOff>0</xdr:rowOff>
                  </from>
                  <to>
                    <xdr:col>5</xdr:col>
                    <xdr:colOff>769620</xdr:colOff>
                    <xdr:row>28</xdr:row>
                    <xdr:rowOff>68580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5</xdr:col>
                    <xdr:colOff>350520</xdr:colOff>
                    <xdr:row>26</xdr:row>
                    <xdr:rowOff>0</xdr:rowOff>
                  </from>
                  <to>
                    <xdr:col>5</xdr:col>
                    <xdr:colOff>769620</xdr:colOff>
                    <xdr:row>28</xdr:row>
                    <xdr:rowOff>68580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5</xdr:col>
                    <xdr:colOff>350520</xdr:colOff>
                    <xdr:row>26</xdr:row>
                    <xdr:rowOff>0</xdr:rowOff>
                  </from>
                  <to>
                    <xdr:col>5</xdr:col>
                    <xdr:colOff>769620</xdr:colOff>
                    <xdr:row>28</xdr:row>
                    <xdr:rowOff>106680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5</xdr:col>
                    <xdr:colOff>350520</xdr:colOff>
                    <xdr:row>26</xdr:row>
                    <xdr:rowOff>0</xdr:rowOff>
                  </from>
                  <to>
                    <xdr:col>5</xdr:col>
                    <xdr:colOff>769620</xdr:colOff>
                    <xdr:row>28</xdr:row>
                    <xdr:rowOff>83820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5</xdr:col>
                    <xdr:colOff>350520</xdr:colOff>
                    <xdr:row>26</xdr:row>
                    <xdr:rowOff>0</xdr:rowOff>
                  </from>
                  <to>
                    <xdr:col>5</xdr:col>
                    <xdr:colOff>769620</xdr:colOff>
                    <xdr:row>28</xdr:row>
                    <xdr:rowOff>68580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5</xdr:col>
                    <xdr:colOff>350520</xdr:colOff>
                    <xdr:row>6</xdr:row>
                    <xdr:rowOff>45720</xdr:rowOff>
                  </from>
                  <to>
                    <xdr:col>5</xdr:col>
                    <xdr:colOff>769620</xdr:colOff>
                    <xdr:row>7</xdr:row>
                    <xdr:rowOff>45720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5</xdr:col>
                    <xdr:colOff>350520</xdr:colOff>
                    <xdr:row>24</xdr:row>
                    <xdr:rowOff>30480</xdr:rowOff>
                  </from>
                  <to>
                    <xdr:col>5</xdr:col>
                    <xdr:colOff>754380</xdr:colOff>
                    <xdr:row>25</xdr:row>
                    <xdr:rowOff>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5</xdr:col>
                    <xdr:colOff>350520</xdr:colOff>
                    <xdr:row>22</xdr:row>
                    <xdr:rowOff>0</xdr:rowOff>
                  </from>
                  <to>
                    <xdr:col>5</xdr:col>
                    <xdr:colOff>769620</xdr:colOff>
                    <xdr:row>23</xdr:row>
                    <xdr:rowOff>30480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5</xdr:col>
                    <xdr:colOff>350520</xdr:colOff>
                    <xdr:row>22</xdr:row>
                    <xdr:rowOff>0</xdr:rowOff>
                  </from>
                  <to>
                    <xdr:col>5</xdr:col>
                    <xdr:colOff>746760</xdr:colOff>
                    <xdr:row>23</xdr:row>
                    <xdr:rowOff>7620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5</xdr:col>
                    <xdr:colOff>350520</xdr:colOff>
                    <xdr:row>22</xdr:row>
                    <xdr:rowOff>0</xdr:rowOff>
                  </from>
                  <to>
                    <xdr:col>5</xdr:col>
                    <xdr:colOff>769620</xdr:colOff>
                    <xdr:row>23</xdr:row>
                    <xdr:rowOff>7620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5</xdr:col>
                    <xdr:colOff>350520</xdr:colOff>
                    <xdr:row>22</xdr:row>
                    <xdr:rowOff>0</xdr:rowOff>
                  </from>
                  <to>
                    <xdr:col>5</xdr:col>
                    <xdr:colOff>769620</xdr:colOff>
                    <xdr:row>23</xdr:row>
                    <xdr:rowOff>7620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5</xdr:col>
                    <xdr:colOff>350520</xdr:colOff>
                    <xdr:row>22</xdr:row>
                    <xdr:rowOff>45720</xdr:rowOff>
                  </from>
                  <to>
                    <xdr:col>5</xdr:col>
                    <xdr:colOff>769620</xdr:colOff>
                    <xdr:row>23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940E-DCC4-4941-AD18-0AF35BBE20B1}">
  <sheetPr>
    <pageSetUpPr fitToPage="1"/>
  </sheetPr>
  <dimension ref="A1:J55"/>
  <sheetViews>
    <sheetView showGridLines="0" topLeftCell="A11" workbookViewId="0">
      <selection activeCell="N19" sqref="N19:O19"/>
    </sheetView>
  </sheetViews>
  <sheetFormatPr defaultRowHeight="13.2" x14ac:dyDescent="0.45"/>
  <cols>
    <col min="1" max="1" width="4.5" style="38" customWidth="1"/>
    <col min="2" max="2" width="14.09765625" style="38" bestFit="1" customWidth="1"/>
    <col min="3" max="3" width="36" style="38" customWidth="1"/>
    <col min="4" max="4" width="5.09765625" style="122" customWidth="1"/>
    <col min="5" max="5" width="15" style="38" customWidth="1"/>
    <col min="6" max="6" width="26" style="38" bestFit="1" customWidth="1"/>
    <col min="7" max="7" width="11.09765625" style="38" customWidth="1"/>
    <col min="8" max="8" width="4.8984375" style="38" customWidth="1"/>
    <col min="9" max="255" width="8.59765625" style="38"/>
    <col min="256" max="256" width="6.59765625" style="38" customWidth="1"/>
    <col min="257" max="257" width="20.09765625" style="38" customWidth="1"/>
    <col min="258" max="258" width="42.09765625" style="38" customWidth="1"/>
    <col min="259" max="259" width="5.59765625" style="38" bestFit="1" customWidth="1"/>
    <col min="260" max="260" width="36.59765625" style="38" customWidth="1"/>
    <col min="261" max="261" width="11.59765625" style="38" bestFit="1" customWidth="1"/>
    <col min="262" max="262" width="17.59765625" style="38" customWidth="1"/>
    <col min="263" max="263" width="9.3984375" style="38" bestFit="1" customWidth="1"/>
    <col min="264" max="511" width="8.59765625" style="38"/>
    <col min="512" max="512" width="6.59765625" style="38" customWidth="1"/>
    <col min="513" max="513" width="20.09765625" style="38" customWidth="1"/>
    <col min="514" max="514" width="42.09765625" style="38" customWidth="1"/>
    <col min="515" max="515" width="5.59765625" style="38" bestFit="1" customWidth="1"/>
    <col min="516" max="516" width="36.59765625" style="38" customWidth="1"/>
    <col min="517" max="517" width="11.59765625" style="38" bestFit="1" customWidth="1"/>
    <col min="518" max="518" width="17.59765625" style="38" customWidth="1"/>
    <col min="519" max="519" width="9.3984375" style="38" bestFit="1" customWidth="1"/>
    <col min="520" max="767" width="8.59765625" style="38"/>
    <col min="768" max="768" width="6.59765625" style="38" customWidth="1"/>
    <col min="769" max="769" width="20.09765625" style="38" customWidth="1"/>
    <col min="770" max="770" width="42.09765625" style="38" customWidth="1"/>
    <col min="771" max="771" width="5.59765625" style="38" bestFit="1" customWidth="1"/>
    <col min="772" max="772" width="36.59765625" style="38" customWidth="1"/>
    <col min="773" max="773" width="11.59765625" style="38" bestFit="1" customWidth="1"/>
    <col min="774" max="774" width="17.59765625" style="38" customWidth="1"/>
    <col min="775" max="775" width="9.3984375" style="38" bestFit="1" customWidth="1"/>
    <col min="776" max="1023" width="8.59765625" style="38"/>
    <col min="1024" max="1024" width="6.59765625" style="38" customWidth="1"/>
    <col min="1025" max="1025" width="20.09765625" style="38" customWidth="1"/>
    <col min="1026" max="1026" width="42.09765625" style="38" customWidth="1"/>
    <col min="1027" max="1027" width="5.59765625" style="38" bestFit="1" customWidth="1"/>
    <col min="1028" max="1028" width="36.59765625" style="38" customWidth="1"/>
    <col min="1029" max="1029" width="11.59765625" style="38" bestFit="1" customWidth="1"/>
    <col min="1030" max="1030" width="17.59765625" style="38" customWidth="1"/>
    <col min="1031" max="1031" width="9.3984375" style="38" bestFit="1" customWidth="1"/>
    <col min="1032" max="1279" width="8.59765625" style="38"/>
    <col min="1280" max="1280" width="6.59765625" style="38" customWidth="1"/>
    <col min="1281" max="1281" width="20.09765625" style="38" customWidth="1"/>
    <col min="1282" max="1282" width="42.09765625" style="38" customWidth="1"/>
    <col min="1283" max="1283" width="5.59765625" style="38" bestFit="1" customWidth="1"/>
    <col min="1284" max="1284" width="36.59765625" style="38" customWidth="1"/>
    <col min="1285" max="1285" width="11.59765625" style="38" bestFit="1" customWidth="1"/>
    <col min="1286" max="1286" width="17.59765625" style="38" customWidth="1"/>
    <col min="1287" max="1287" width="9.3984375" style="38" bestFit="1" customWidth="1"/>
    <col min="1288" max="1535" width="8.59765625" style="38"/>
    <col min="1536" max="1536" width="6.59765625" style="38" customWidth="1"/>
    <col min="1537" max="1537" width="20.09765625" style="38" customWidth="1"/>
    <col min="1538" max="1538" width="42.09765625" style="38" customWidth="1"/>
    <col min="1539" max="1539" width="5.59765625" style="38" bestFit="1" customWidth="1"/>
    <col min="1540" max="1540" width="36.59765625" style="38" customWidth="1"/>
    <col min="1541" max="1541" width="11.59765625" style="38" bestFit="1" customWidth="1"/>
    <col min="1542" max="1542" width="17.59765625" style="38" customWidth="1"/>
    <col min="1543" max="1543" width="9.3984375" style="38" bestFit="1" customWidth="1"/>
    <col min="1544" max="1791" width="8.59765625" style="38"/>
    <col min="1792" max="1792" width="6.59765625" style="38" customWidth="1"/>
    <col min="1793" max="1793" width="20.09765625" style="38" customWidth="1"/>
    <col min="1794" max="1794" width="42.09765625" style="38" customWidth="1"/>
    <col min="1795" max="1795" width="5.59765625" style="38" bestFit="1" customWidth="1"/>
    <col min="1796" max="1796" width="36.59765625" style="38" customWidth="1"/>
    <col min="1797" max="1797" width="11.59765625" style="38" bestFit="1" customWidth="1"/>
    <col min="1798" max="1798" width="17.59765625" style="38" customWidth="1"/>
    <col min="1799" max="1799" width="9.3984375" style="38" bestFit="1" customWidth="1"/>
    <col min="1800" max="2047" width="8.59765625" style="38"/>
    <col min="2048" max="2048" width="6.59765625" style="38" customWidth="1"/>
    <col min="2049" max="2049" width="20.09765625" style="38" customWidth="1"/>
    <col min="2050" max="2050" width="42.09765625" style="38" customWidth="1"/>
    <col min="2051" max="2051" width="5.59765625" style="38" bestFit="1" customWidth="1"/>
    <col min="2052" max="2052" width="36.59765625" style="38" customWidth="1"/>
    <col min="2053" max="2053" width="11.59765625" style="38" bestFit="1" customWidth="1"/>
    <col min="2054" max="2054" width="17.59765625" style="38" customWidth="1"/>
    <col min="2055" max="2055" width="9.3984375" style="38" bestFit="1" customWidth="1"/>
    <col min="2056" max="2303" width="8.59765625" style="38"/>
    <col min="2304" max="2304" width="6.59765625" style="38" customWidth="1"/>
    <col min="2305" max="2305" width="20.09765625" style="38" customWidth="1"/>
    <col min="2306" max="2306" width="42.09765625" style="38" customWidth="1"/>
    <col min="2307" max="2307" width="5.59765625" style="38" bestFit="1" customWidth="1"/>
    <col min="2308" max="2308" width="36.59765625" style="38" customWidth="1"/>
    <col min="2309" max="2309" width="11.59765625" style="38" bestFit="1" customWidth="1"/>
    <col min="2310" max="2310" width="17.59765625" style="38" customWidth="1"/>
    <col min="2311" max="2311" width="9.3984375" style="38" bestFit="1" customWidth="1"/>
    <col min="2312" max="2559" width="8.59765625" style="38"/>
    <col min="2560" max="2560" width="6.59765625" style="38" customWidth="1"/>
    <col min="2561" max="2561" width="20.09765625" style="38" customWidth="1"/>
    <col min="2562" max="2562" width="42.09765625" style="38" customWidth="1"/>
    <col min="2563" max="2563" width="5.59765625" style="38" bestFit="1" customWidth="1"/>
    <col min="2564" max="2564" width="36.59765625" style="38" customWidth="1"/>
    <col min="2565" max="2565" width="11.59765625" style="38" bestFit="1" customWidth="1"/>
    <col min="2566" max="2566" width="17.59765625" style="38" customWidth="1"/>
    <col min="2567" max="2567" width="9.3984375" style="38" bestFit="1" customWidth="1"/>
    <col min="2568" max="2815" width="8.59765625" style="38"/>
    <col min="2816" max="2816" width="6.59765625" style="38" customWidth="1"/>
    <col min="2817" max="2817" width="20.09765625" style="38" customWidth="1"/>
    <col min="2818" max="2818" width="42.09765625" style="38" customWidth="1"/>
    <col min="2819" max="2819" width="5.59765625" style="38" bestFit="1" customWidth="1"/>
    <col min="2820" max="2820" width="36.59765625" style="38" customWidth="1"/>
    <col min="2821" max="2821" width="11.59765625" style="38" bestFit="1" customWidth="1"/>
    <col min="2822" max="2822" width="17.59765625" style="38" customWidth="1"/>
    <col min="2823" max="2823" width="9.3984375" style="38" bestFit="1" customWidth="1"/>
    <col min="2824" max="3071" width="8.59765625" style="38"/>
    <col min="3072" max="3072" width="6.59765625" style="38" customWidth="1"/>
    <col min="3073" max="3073" width="20.09765625" style="38" customWidth="1"/>
    <col min="3074" max="3074" width="42.09765625" style="38" customWidth="1"/>
    <col min="3075" max="3075" width="5.59765625" style="38" bestFit="1" customWidth="1"/>
    <col min="3076" max="3076" width="36.59765625" style="38" customWidth="1"/>
    <col min="3077" max="3077" width="11.59765625" style="38" bestFit="1" customWidth="1"/>
    <col min="3078" max="3078" width="17.59765625" style="38" customWidth="1"/>
    <col min="3079" max="3079" width="9.3984375" style="38" bestFit="1" customWidth="1"/>
    <col min="3080" max="3327" width="8.59765625" style="38"/>
    <col min="3328" max="3328" width="6.59765625" style="38" customWidth="1"/>
    <col min="3329" max="3329" width="20.09765625" style="38" customWidth="1"/>
    <col min="3330" max="3330" width="42.09765625" style="38" customWidth="1"/>
    <col min="3331" max="3331" width="5.59765625" style="38" bestFit="1" customWidth="1"/>
    <col min="3332" max="3332" width="36.59765625" style="38" customWidth="1"/>
    <col min="3333" max="3333" width="11.59765625" style="38" bestFit="1" customWidth="1"/>
    <col min="3334" max="3334" width="17.59765625" style="38" customWidth="1"/>
    <col min="3335" max="3335" width="9.3984375" style="38" bestFit="1" customWidth="1"/>
    <col min="3336" max="3583" width="8.59765625" style="38"/>
    <col min="3584" max="3584" width="6.59765625" style="38" customWidth="1"/>
    <col min="3585" max="3585" width="20.09765625" style="38" customWidth="1"/>
    <col min="3586" max="3586" width="42.09765625" style="38" customWidth="1"/>
    <col min="3587" max="3587" width="5.59765625" style="38" bestFit="1" customWidth="1"/>
    <col min="3588" max="3588" width="36.59765625" style="38" customWidth="1"/>
    <col min="3589" max="3589" width="11.59765625" style="38" bestFit="1" customWidth="1"/>
    <col min="3590" max="3590" width="17.59765625" style="38" customWidth="1"/>
    <col min="3591" max="3591" width="9.3984375" style="38" bestFit="1" customWidth="1"/>
    <col min="3592" max="3839" width="8.59765625" style="38"/>
    <col min="3840" max="3840" width="6.59765625" style="38" customWidth="1"/>
    <col min="3841" max="3841" width="20.09765625" style="38" customWidth="1"/>
    <col min="3842" max="3842" width="42.09765625" style="38" customWidth="1"/>
    <col min="3843" max="3843" width="5.59765625" style="38" bestFit="1" customWidth="1"/>
    <col min="3844" max="3844" width="36.59765625" style="38" customWidth="1"/>
    <col min="3845" max="3845" width="11.59765625" style="38" bestFit="1" customWidth="1"/>
    <col min="3846" max="3846" width="17.59765625" style="38" customWidth="1"/>
    <col min="3847" max="3847" width="9.3984375" style="38" bestFit="1" customWidth="1"/>
    <col min="3848" max="4095" width="8.59765625" style="38"/>
    <col min="4096" max="4096" width="6.59765625" style="38" customWidth="1"/>
    <col min="4097" max="4097" width="20.09765625" style="38" customWidth="1"/>
    <col min="4098" max="4098" width="42.09765625" style="38" customWidth="1"/>
    <col min="4099" max="4099" width="5.59765625" style="38" bestFit="1" customWidth="1"/>
    <col min="4100" max="4100" width="36.59765625" style="38" customWidth="1"/>
    <col min="4101" max="4101" width="11.59765625" style="38" bestFit="1" customWidth="1"/>
    <col min="4102" max="4102" width="17.59765625" style="38" customWidth="1"/>
    <col min="4103" max="4103" width="9.3984375" style="38" bestFit="1" customWidth="1"/>
    <col min="4104" max="4351" width="8.59765625" style="38"/>
    <col min="4352" max="4352" width="6.59765625" style="38" customWidth="1"/>
    <col min="4353" max="4353" width="20.09765625" style="38" customWidth="1"/>
    <col min="4354" max="4354" width="42.09765625" style="38" customWidth="1"/>
    <col min="4355" max="4355" width="5.59765625" style="38" bestFit="1" customWidth="1"/>
    <col min="4356" max="4356" width="36.59765625" style="38" customWidth="1"/>
    <col min="4357" max="4357" width="11.59765625" style="38" bestFit="1" customWidth="1"/>
    <col min="4358" max="4358" width="17.59765625" style="38" customWidth="1"/>
    <col min="4359" max="4359" width="9.3984375" style="38" bestFit="1" customWidth="1"/>
    <col min="4360" max="4607" width="8.59765625" style="38"/>
    <col min="4608" max="4608" width="6.59765625" style="38" customWidth="1"/>
    <col min="4609" max="4609" width="20.09765625" style="38" customWidth="1"/>
    <col min="4610" max="4610" width="42.09765625" style="38" customWidth="1"/>
    <col min="4611" max="4611" width="5.59765625" style="38" bestFit="1" customWidth="1"/>
    <col min="4612" max="4612" width="36.59765625" style="38" customWidth="1"/>
    <col min="4613" max="4613" width="11.59765625" style="38" bestFit="1" customWidth="1"/>
    <col min="4614" max="4614" width="17.59765625" style="38" customWidth="1"/>
    <col min="4615" max="4615" width="9.3984375" style="38" bestFit="1" customWidth="1"/>
    <col min="4616" max="4863" width="8.59765625" style="38"/>
    <col min="4864" max="4864" width="6.59765625" style="38" customWidth="1"/>
    <col min="4865" max="4865" width="20.09765625" style="38" customWidth="1"/>
    <col min="4866" max="4866" width="42.09765625" style="38" customWidth="1"/>
    <col min="4867" max="4867" width="5.59765625" style="38" bestFit="1" customWidth="1"/>
    <col min="4868" max="4868" width="36.59765625" style="38" customWidth="1"/>
    <col min="4869" max="4869" width="11.59765625" style="38" bestFit="1" customWidth="1"/>
    <col min="4870" max="4870" width="17.59765625" style="38" customWidth="1"/>
    <col min="4871" max="4871" width="9.3984375" style="38" bestFit="1" customWidth="1"/>
    <col min="4872" max="5119" width="8.59765625" style="38"/>
    <col min="5120" max="5120" width="6.59765625" style="38" customWidth="1"/>
    <col min="5121" max="5121" width="20.09765625" style="38" customWidth="1"/>
    <col min="5122" max="5122" width="42.09765625" style="38" customWidth="1"/>
    <col min="5123" max="5123" width="5.59765625" style="38" bestFit="1" customWidth="1"/>
    <col min="5124" max="5124" width="36.59765625" style="38" customWidth="1"/>
    <col min="5125" max="5125" width="11.59765625" style="38" bestFit="1" customWidth="1"/>
    <col min="5126" max="5126" width="17.59765625" style="38" customWidth="1"/>
    <col min="5127" max="5127" width="9.3984375" style="38" bestFit="1" customWidth="1"/>
    <col min="5128" max="5375" width="8.59765625" style="38"/>
    <col min="5376" max="5376" width="6.59765625" style="38" customWidth="1"/>
    <col min="5377" max="5377" width="20.09765625" style="38" customWidth="1"/>
    <col min="5378" max="5378" width="42.09765625" style="38" customWidth="1"/>
    <col min="5379" max="5379" width="5.59765625" style="38" bestFit="1" customWidth="1"/>
    <col min="5380" max="5380" width="36.59765625" style="38" customWidth="1"/>
    <col min="5381" max="5381" width="11.59765625" style="38" bestFit="1" customWidth="1"/>
    <col min="5382" max="5382" width="17.59765625" style="38" customWidth="1"/>
    <col min="5383" max="5383" width="9.3984375" style="38" bestFit="1" customWidth="1"/>
    <col min="5384" max="5631" width="8.59765625" style="38"/>
    <col min="5632" max="5632" width="6.59765625" style="38" customWidth="1"/>
    <col min="5633" max="5633" width="20.09765625" style="38" customWidth="1"/>
    <col min="5634" max="5634" width="42.09765625" style="38" customWidth="1"/>
    <col min="5635" max="5635" width="5.59765625" style="38" bestFit="1" customWidth="1"/>
    <col min="5636" max="5636" width="36.59765625" style="38" customWidth="1"/>
    <col min="5637" max="5637" width="11.59765625" style="38" bestFit="1" customWidth="1"/>
    <col min="5638" max="5638" width="17.59765625" style="38" customWidth="1"/>
    <col min="5639" max="5639" width="9.3984375" style="38" bestFit="1" customWidth="1"/>
    <col min="5640" max="5887" width="8.59765625" style="38"/>
    <col min="5888" max="5888" width="6.59765625" style="38" customWidth="1"/>
    <col min="5889" max="5889" width="20.09765625" style="38" customWidth="1"/>
    <col min="5890" max="5890" width="42.09765625" style="38" customWidth="1"/>
    <col min="5891" max="5891" width="5.59765625" style="38" bestFit="1" customWidth="1"/>
    <col min="5892" max="5892" width="36.59765625" style="38" customWidth="1"/>
    <col min="5893" max="5893" width="11.59765625" style="38" bestFit="1" customWidth="1"/>
    <col min="5894" max="5894" width="17.59765625" style="38" customWidth="1"/>
    <col min="5895" max="5895" width="9.3984375" style="38" bestFit="1" customWidth="1"/>
    <col min="5896" max="6143" width="8.59765625" style="38"/>
    <col min="6144" max="6144" width="6.59765625" style="38" customWidth="1"/>
    <col min="6145" max="6145" width="20.09765625" style="38" customWidth="1"/>
    <col min="6146" max="6146" width="42.09765625" style="38" customWidth="1"/>
    <col min="6147" max="6147" width="5.59765625" style="38" bestFit="1" customWidth="1"/>
    <col min="6148" max="6148" width="36.59765625" style="38" customWidth="1"/>
    <col min="6149" max="6149" width="11.59765625" style="38" bestFit="1" customWidth="1"/>
    <col min="6150" max="6150" width="17.59765625" style="38" customWidth="1"/>
    <col min="6151" max="6151" width="9.3984375" style="38" bestFit="1" customWidth="1"/>
    <col min="6152" max="6399" width="8.59765625" style="38"/>
    <col min="6400" max="6400" width="6.59765625" style="38" customWidth="1"/>
    <col min="6401" max="6401" width="20.09765625" style="38" customWidth="1"/>
    <col min="6402" max="6402" width="42.09765625" style="38" customWidth="1"/>
    <col min="6403" max="6403" width="5.59765625" style="38" bestFit="1" customWidth="1"/>
    <col min="6404" max="6404" width="36.59765625" style="38" customWidth="1"/>
    <col min="6405" max="6405" width="11.59765625" style="38" bestFit="1" customWidth="1"/>
    <col min="6406" max="6406" width="17.59765625" style="38" customWidth="1"/>
    <col min="6407" max="6407" width="9.3984375" style="38" bestFit="1" customWidth="1"/>
    <col min="6408" max="6655" width="8.59765625" style="38"/>
    <col min="6656" max="6656" width="6.59765625" style="38" customWidth="1"/>
    <col min="6657" max="6657" width="20.09765625" style="38" customWidth="1"/>
    <col min="6658" max="6658" width="42.09765625" style="38" customWidth="1"/>
    <col min="6659" max="6659" width="5.59765625" style="38" bestFit="1" customWidth="1"/>
    <col min="6660" max="6660" width="36.59765625" style="38" customWidth="1"/>
    <col min="6661" max="6661" width="11.59765625" style="38" bestFit="1" customWidth="1"/>
    <col min="6662" max="6662" width="17.59765625" style="38" customWidth="1"/>
    <col min="6663" max="6663" width="9.3984375" style="38" bestFit="1" customWidth="1"/>
    <col min="6664" max="6911" width="8.59765625" style="38"/>
    <col min="6912" max="6912" width="6.59765625" style="38" customWidth="1"/>
    <col min="6913" max="6913" width="20.09765625" style="38" customWidth="1"/>
    <col min="6914" max="6914" width="42.09765625" style="38" customWidth="1"/>
    <col min="6915" max="6915" width="5.59765625" style="38" bestFit="1" customWidth="1"/>
    <col min="6916" max="6916" width="36.59765625" style="38" customWidth="1"/>
    <col min="6917" max="6917" width="11.59765625" style="38" bestFit="1" customWidth="1"/>
    <col min="6918" max="6918" width="17.59765625" style="38" customWidth="1"/>
    <col min="6919" max="6919" width="9.3984375" style="38" bestFit="1" customWidth="1"/>
    <col min="6920" max="7167" width="8.59765625" style="38"/>
    <col min="7168" max="7168" width="6.59765625" style="38" customWidth="1"/>
    <col min="7169" max="7169" width="20.09765625" style="38" customWidth="1"/>
    <col min="7170" max="7170" width="42.09765625" style="38" customWidth="1"/>
    <col min="7171" max="7171" width="5.59765625" style="38" bestFit="1" customWidth="1"/>
    <col min="7172" max="7172" width="36.59765625" style="38" customWidth="1"/>
    <col min="7173" max="7173" width="11.59765625" style="38" bestFit="1" customWidth="1"/>
    <col min="7174" max="7174" width="17.59765625" style="38" customWidth="1"/>
    <col min="7175" max="7175" width="9.3984375" style="38" bestFit="1" customWidth="1"/>
    <col min="7176" max="7423" width="8.59765625" style="38"/>
    <col min="7424" max="7424" width="6.59765625" style="38" customWidth="1"/>
    <col min="7425" max="7425" width="20.09765625" style="38" customWidth="1"/>
    <col min="7426" max="7426" width="42.09765625" style="38" customWidth="1"/>
    <col min="7427" max="7427" width="5.59765625" style="38" bestFit="1" customWidth="1"/>
    <col min="7428" max="7428" width="36.59765625" style="38" customWidth="1"/>
    <col min="7429" max="7429" width="11.59765625" style="38" bestFit="1" customWidth="1"/>
    <col min="7430" max="7430" width="17.59765625" style="38" customWidth="1"/>
    <col min="7431" max="7431" width="9.3984375" style="38" bestFit="1" customWidth="1"/>
    <col min="7432" max="7679" width="8.59765625" style="38"/>
    <col min="7680" max="7680" width="6.59765625" style="38" customWidth="1"/>
    <col min="7681" max="7681" width="20.09765625" style="38" customWidth="1"/>
    <col min="7682" max="7682" width="42.09765625" style="38" customWidth="1"/>
    <col min="7683" max="7683" width="5.59765625" style="38" bestFit="1" customWidth="1"/>
    <col min="7684" max="7684" width="36.59765625" style="38" customWidth="1"/>
    <col min="7685" max="7685" width="11.59765625" style="38" bestFit="1" customWidth="1"/>
    <col min="7686" max="7686" width="17.59765625" style="38" customWidth="1"/>
    <col min="7687" max="7687" width="9.3984375" style="38" bestFit="1" customWidth="1"/>
    <col min="7688" max="7935" width="8.59765625" style="38"/>
    <col min="7936" max="7936" width="6.59765625" style="38" customWidth="1"/>
    <col min="7937" max="7937" width="20.09765625" style="38" customWidth="1"/>
    <col min="7938" max="7938" width="42.09765625" style="38" customWidth="1"/>
    <col min="7939" max="7939" width="5.59765625" style="38" bestFit="1" customWidth="1"/>
    <col min="7940" max="7940" width="36.59765625" style="38" customWidth="1"/>
    <col min="7941" max="7941" width="11.59765625" style="38" bestFit="1" customWidth="1"/>
    <col min="7942" max="7942" width="17.59765625" style="38" customWidth="1"/>
    <col min="7943" max="7943" width="9.3984375" style="38" bestFit="1" customWidth="1"/>
    <col min="7944" max="8191" width="8.59765625" style="38"/>
    <col min="8192" max="8192" width="6.59765625" style="38" customWidth="1"/>
    <col min="8193" max="8193" width="20.09765625" style="38" customWidth="1"/>
    <col min="8194" max="8194" width="42.09765625" style="38" customWidth="1"/>
    <col min="8195" max="8195" width="5.59765625" style="38" bestFit="1" customWidth="1"/>
    <col min="8196" max="8196" width="36.59765625" style="38" customWidth="1"/>
    <col min="8197" max="8197" width="11.59765625" style="38" bestFit="1" customWidth="1"/>
    <col min="8198" max="8198" width="17.59765625" style="38" customWidth="1"/>
    <col min="8199" max="8199" width="9.3984375" style="38" bestFit="1" customWidth="1"/>
    <col min="8200" max="8447" width="8.59765625" style="38"/>
    <col min="8448" max="8448" width="6.59765625" style="38" customWidth="1"/>
    <col min="8449" max="8449" width="20.09765625" style="38" customWidth="1"/>
    <col min="8450" max="8450" width="42.09765625" style="38" customWidth="1"/>
    <col min="8451" max="8451" width="5.59765625" style="38" bestFit="1" customWidth="1"/>
    <col min="8452" max="8452" width="36.59765625" style="38" customWidth="1"/>
    <col min="8453" max="8453" width="11.59765625" style="38" bestFit="1" customWidth="1"/>
    <col min="8454" max="8454" width="17.59765625" style="38" customWidth="1"/>
    <col min="8455" max="8455" width="9.3984375" style="38" bestFit="1" customWidth="1"/>
    <col min="8456" max="8703" width="8.59765625" style="38"/>
    <col min="8704" max="8704" width="6.59765625" style="38" customWidth="1"/>
    <col min="8705" max="8705" width="20.09765625" style="38" customWidth="1"/>
    <col min="8706" max="8706" width="42.09765625" style="38" customWidth="1"/>
    <col min="8707" max="8707" width="5.59765625" style="38" bestFit="1" customWidth="1"/>
    <col min="8708" max="8708" width="36.59765625" style="38" customWidth="1"/>
    <col min="8709" max="8709" width="11.59765625" style="38" bestFit="1" customWidth="1"/>
    <col min="8710" max="8710" width="17.59765625" style="38" customWidth="1"/>
    <col min="8711" max="8711" width="9.3984375" style="38" bestFit="1" customWidth="1"/>
    <col min="8712" max="8959" width="8.59765625" style="38"/>
    <col min="8960" max="8960" width="6.59765625" style="38" customWidth="1"/>
    <col min="8961" max="8961" width="20.09765625" style="38" customWidth="1"/>
    <col min="8962" max="8962" width="42.09765625" style="38" customWidth="1"/>
    <col min="8963" max="8963" width="5.59765625" style="38" bestFit="1" customWidth="1"/>
    <col min="8964" max="8964" width="36.59765625" style="38" customWidth="1"/>
    <col min="8965" max="8965" width="11.59765625" style="38" bestFit="1" customWidth="1"/>
    <col min="8966" max="8966" width="17.59765625" style="38" customWidth="1"/>
    <col min="8967" max="8967" width="9.3984375" style="38" bestFit="1" customWidth="1"/>
    <col min="8968" max="9215" width="8.59765625" style="38"/>
    <col min="9216" max="9216" width="6.59765625" style="38" customWidth="1"/>
    <col min="9217" max="9217" width="20.09765625" style="38" customWidth="1"/>
    <col min="9218" max="9218" width="42.09765625" style="38" customWidth="1"/>
    <col min="9219" max="9219" width="5.59765625" style="38" bestFit="1" customWidth="1"/>
    <col min="9220" max="9220" width="36.59765625" style="38" customWidth="1"/>
    <col min="9221" max="9221" width="11.59765625" style="38" bestFit="1" customWidth="1"/>
    <col min="9222" max="9222" width="17.59765625" style="38" customWidth="1"/>
    <col min="9223" max="9223" width="9.3984375" style="38" bestFit="1" customWidth="1"/>
    <col min="9224" max="9471" width="8.59765625" style="38"/>
    <col min="9472" max="9472" width="6.59765625" style="38" customWidth="1"/>
    <col min="9473" max="9473" width="20.09765625" style="38" customWidth="1"/>
    <col min="9474" max="9474" width="42.09765625" style="38" customWidth="1"/>
    <col min="9475" max="9475" width="5.59765625" style="38" bestFit="1" customWidth="1"/>
    <col min="9476" max="9476" width="36.59765625" style="38" customWidth="1"/>
    <col min="9477" max="9477" width="11.59765625" style="38" bestFit="1" customWidth="1"/>
    <col min="9478" max="9478" width="17.59765625" style="38" customWidth="1"/>
    <col min="9479" max="9479" width="9.3984375" style="38" bestFit="1" customWidth="1"/>
    <col min="9480" max="9727" width="8.59765625" style="38"/>
    <col min="9728" max="9728" width="6.59765625" style="38" customWidth="1"/>
    <col min="9729" max="9729" width="20.09765625" style="38" customWidth="1"/>
    <col min="9730" max="9730" width="42.09765625" style="38" customWidth="1"/>
    <col min="9731" max="9731" width="5.59765625" style="38" bestFit="1" customWidth="1"/>
    <col min="9732" max="9732" width="36.59765625" style="38" customWidth="1"/>
    <col min="9733" max="9733" width="11.59765625" style="38" bestFit="1" customWidth="1"/>
    <col min="9734" max="9734" width="17.59765625" style="38" customWidth="1"/>
    <col min="9735" max="9735" width="9.3984375" style="38" bestFit="1" customWidth="1"/>
    <col min="9736" max="9983" width="8.59765625" style="38"/>
    <col min="9984" max="9984" width="6.59765625" style="38" customWidth="1"/>
    <col min="9985" max="9985" width="20.09765625" style="38" customWidth="1"/>
    <col min="9986" max="9986" width="42.09765625" style="38" customWidth="1"/>
    <col min="9987" max="9987" width="5.59765625" style="38" bestFit="1" customWidth="1"/>
    <col min="9988" max="9988" width="36.59765625" style="38" customWidth="1"/>
    <col min="9989" max="9989" width="11.59765625" style="38" bestFit="1" customWidth="1"/>
    <col min="9990" max="9990" width="17.59765625" style="38" customWidth="1"/>
    <col min="9991" max="9991" width="9.3984375" style="38" bestFit="1" customWidth="1"/>
    <col min="9992" max="10239" width="8.59765625" style="38"/>
    <col min="10240" max="10240" width="6.59765625" style="38" customWidth="1"/>
    <col min="10241" max="10241" width="20.09765625" style="38" customWidth="1"/>
    <col min="10242" max="10242" width="42.09765625" style="38" customWidth="1"/>
    <col min="10243" max="10243" width="5.59765625" style="38" bestFit="1" customWidth="1"/>
    <col min="10244" max="10244" width="36.59765625" style="38" customWidth="1"/>
    <col min="10245" max="10245" width="11.59765625" style="38" bestFit="1" customWidth="1"/>
    <col min="10246" max="10246" width="17.59765625" style="38" customWidth="1"/>
    <col min="10247" max="10247" width="9.3984375" style="38" bestFit="1" customWidth="1"/>
    <col min="10248" max="10495" width="8.59765625" style="38"/>
    <col min="10496" max="10496" width="6.59765625" style="38" customWidth="1"/>
    <col min="10497" max="10497" width="20.09765625" style="38" customWidth="1"/>
    <col min="10498" max="10498" width="42.09765625" style="38" customWidth="1"/>
    <col min="10499" max="10499" width="5.59765625" style="38" bestFit="1" customWidth="1"/>
    <col min="10500" max="10500" width="36.59765625" style="38" customWidth="1"/>
    <col min="10501" max="10501" width="11.59765625" style="38" bestFit="1" customWidth="1"/>
    <col min="10502" max="10502" width="17.59765625" style="38" customWidth="1"/>
    <col min="10503" max="10503" width="9.3984375" style="38" bestFit="1" customWidth="1"/>
    <col min="10504" max="10751" width="8.59765625" style="38"/>
    <col min="10752" max="10752" width="6.59765625" style="38" customWidth="1"/>
    <col min="10753" max="10753" width="20.09765625" style="38" customWidth="1"/>
    <col min="10754" max="10754" width="42.09765625" style="38" customWidth="1"/>
    <col min="10755" max="10755" width="5.59765625" style="38" bestFit="1" customWidth="1"/>
    <col min="10756" max="10756" width="36.59765625" style="38" customWidth="1"/>
    <col min="10757" max="10757" width="11.59765625" style="38" bestFit="1" customWidth="1"/>
    <col min="10758" max="10758" width="17.59765625" style="38" customWidth="1"/>
    <col min="10759" max="10759" width="9.3984375" style="38" bestFit="1" customWidth="1"/>
    <col min="10760" max="11007" width="8.59765625" style="38"/>
    <col min="11008" max="11008" width="6.59765625" style="38" customWidth="1"/>
    <col min="11009" max="11009" width="20.09765625" style="38" customWidth="1"/>
    <col min="11010" max="11010" width="42.09765625" style="38" customWidth="1"/>
    <col min="11011" max="11011" width="5.59765625" style="38" bestFit="1" customWidth="1"/>
    <col min="11012" max="11012" width="36.59765625" style="38" customWidth="1"/>
    <col min="11013" max="11013" width="11.59765625" style="38" bestFit="1" customWidth="1"/>
    <col min="11014" max="11014" width="17.59765625" style="38" customWidth="1"/>
    <col min="11015" max="11015" width="9.3984375" style="38" bestFit="1" customWidth="1"/>
    <col min="11016" max="11263" width="8.59765625" style="38"/>
    <col min="11264" max="11264" width="6.59765625" style="38" customWidth="1"/>
    <col min="11265" max="11265" width="20.09765625" style="38" customWidth="1"/>
    <col min="11266" max="11266" width="42.09765625" style="38" customWidth="1"/>
    <col min="11267" max="11267" width="5.59765625" style="38" bestFit="1" customWidth="1"/>
    <col min="11268" max="11268" width="36.59765625" style="38" customWidth="1"/>
    <col min="11269" max="11269" width="11.59765625" style="38" bestFit="1" customWidth="1"/>
    <col min="11270" max="11270" width="17.59765625" style="38" customWidth="1"/>
    <col min="11271" max="11271" width="9.3984375" style="38" bestFit="1" customWidth="1"/>
    <col min="11272" max="11519" width="8.59765625" style="38"/>
    <col min="11520" max="11520" width="6.59765625" style="38" customWidth="1"/>
    <col min="11521" max="11521" width="20.09765625" style="38" customWidth="1"/>
    <col min="11522" max="11522" width="42.09765625" style="38" customWidth="1"/>
    <col min="11523" max="11523" width="5.59765625" style="38" bestFit="1" customWidth="1"/>
    <col min="11524" max="11524" width="36.59765625" style="38" customWidth="1"/>
    <col min="11525" max="11525" width="11.59765625" style="38" bestFit="1" customWidth="1"/>
    <col min="11526" max="11526" width="17.59765625" style="38" customWidth="1"/>
    <col min="11527" max="11527" width="9.3984375" style="38" bestFit="1" customWidth="1"/>
    <col min="11528" max="11775" width="8.59765625" style="38"/>
    <col min="11776" max="11776" width="6.59765625" style="38" customWidth="1"/>
    <col min="11777" max="11777" width="20.09765625" style="38" customWidth="1"/>
    <col min="11778" max="11778" width="42.09765625" style="38" customWidth="1"/>
    <col min="11779" max="11779" width="5.59765625" style="38" bestFit="1" customWidth="1"/>
    <col min="11780" max="11780" width="36.59765625" style="38" customWidth="1"/>
    <col min="11781" max="11781" width="11.59765625" style="38" bestFit="1" customWidth="1"/>
    <col min="11782" max="11782" width="17.59765625" style="38" customWidth="1"/>
    <col min="11783" max="11783" width="9.3984375" style="38" bestFit="1" customWidth="1"/>
    <col min="11784" max="12031" width="8.59765625" style="38"/>
    <col min="12032" max="12032" width="6.59765625" style="38" customWidth="1"/>
    <col min="12033" max="12033" width="20.09765625" style="38" customWidth="1"/>
    <col min="12034" max="12034" width="42.09765625" style="38" customWidth="1"/>
    <col min="12035" max="12035" width="5.59765625" style="38" bestFit="1" customWidth="1"/>
    <col min="12036" max="12036" width="36.59765625" style="38" customWidth="1"/>
    <col min="12037" max="12037" width="11.59765625" style="38" bestFit="1" customWidth="1"/>
    <col min="12038" max="12038" width="17.59765625" style="38" customWidth="1"/>
    <col min="12039" max="12039" width="9.3984375" style="38" bestFit="1" customWidth="1"/>
    <col min="12040" max="12287" width="8.59765625" style="38"/>
    <col min="12288" max="12288" width="6.59765625" style="38" customWidth="1"/>
    <col min="12289" max="12289" width="20.09765625" style="38" customWidth="1"/>
    <col min="12290" max="12290" width="42.09765625" style="38" customWidth="1"/>
    <col min="12291" max="12291" width="5.59765625" style="38" bestFit="1" customWidth="1"/>
    <col min="12292" max="12292" width="36.59765625" style="38" customWidth="1"/>
    <col min="12293" max="12293" width="11.59765625" style="38" bestFit="1" customWidth="1"/>
    <col min="12294" max="12294" width="17.59765625" style="38" customWidth="1"/>
    <col min="12295" max="12295" width="9.3984375" style="38" bestFit="1" customWidth="1"/>
    <col min="12296" max="12543" width="8.59765625" style="38"/>
    <col min="12544" max="12544" width="6.59765625" style="38" customWidth="1"/>
    <col min="12545" max="12545" width="20.09765625" style="38" customWidth="1"/>
    <col min="12546" max="12546" width="42.09765625" style="38" customWidth="1"/>
    <col min="12547" max="12547" width="5.59765625" style="38" bestFit="1" customWidth="1"/>
    <col min="12548" max="12548" width="36.59765625" style="38" customWidth="1"/>
    <col min="12549" max="12549" width="11.59765625" style="38" bestFit="1" customWidth="1"/>
    <col min="12550" max="12550" width="17.59765625" style="38" customWidth="1"/>
    <col min="12551" max="12551" width="9.3984375" style="38" bestFit="1" customWidth="1"/>
    <col min="12552" max="12799" width="8.59765625" style="38"/>
    <col min="12800" max="12800" width="6.59765625" style="38" customWidth="1"/>
    <col min="12801" max="12801" width="20.09765625" style="38" customWidth="1"/>
    <col min="12802" max="12802" width="42.09765625" style="38" customWidth="1"/>
    <col min="12803" max="12803" width="5.59765625" style="38" bestFit="1" customWidth="1"/>
    <col min="12804" max="12804" width="36.59765625" style="38" customWidth="1"/>
    <col min="12805" max="12805" width="11.59765625" style="38" bestFit="1" customWidth="1"/>
    <col min="12806" max="12806" width="17.59765625" style="38" customWidth="1"/>
    <col min="12807" max="12807" width="9.3984375" style="38" bestFit="1" customWidth="1"/>
    <col min="12808" max="13055" width="8.59765625" style="38"/>
    <col min="13056" max="13056" width="6.59765625" style="38" customWidth="1"/>
    <col min="13057" max="13057" width="20.09765625" style="38" customWidth="1"/>
    <col min="13058" max="13058" width="42.09765625" style="38" customWidth="1"/>
    <col min="13059" max="13059" width="5.59765625" style="38" bestFit="1" customWidth="1"/>
    <col min="13060" max="13060" width="36.59765625" style="38" customWidth="1"/>
    <col min="13061" max="13061" width="11.59765625" style="38" bestFit="1" customWidth="1"/>
    <col min="13062" max="13062" width="17.59765625" style="38" customWidth="1"/>
    <col min="13063" max="13063" width="9.3984375" style="38" bestFit="1" customWidth="1"/>
    <col min="13064" max="13311" width="8.59765625" style="38"/>
    <col min="13312" max="13312" width="6.59765625" style="38" customWidth="1"/>
    <col min="13313" max="13313" width="20.09765625" style="38" customWidth="1"/>
    <col min="13314" max="13314" width="42.09765625" style="38" customWidth="1"/>
    <col min="13315" max="13315" width="5.59765625" style="38" bestFit="1" customWidth="1"/>
    <col min="13316" max="13316" width="36.59765625" style="38" customWidth="1"/>
    <col min="13317" max="13317" width="11.59765625" style="38" bestFit="1" customWidth="1"/>
    <col min="13318" max="13318" width="17.59765625" style="38" customWidth="1"/>
    <col min="13319" max="13319" width="9.3984375" style="38" bestFit="1" customWidth="1"/>
    <col min="13320" max="13567" width="8.59765625" style="38"/>
    <col min="13568" max="13568" width="6.59765625" style="38" customWidth="1"/>
    <col min="13569" max="13569" width="20.09765625" style="38" customWidth="1"/>
    <col min="13570" max="13570" width="42.09765625" style="38" customWidth="1"/>
    <col min="13571" max="13571" width="5.59765625" style="38" bestFit="1" customWidth="1"/>
    <col min="13572" max="13572" width="36.59765625" style="38" customWidth="1"/>
    <col min="13573" max="13573" width="11.59765625" style="38" bestFit="1" customWidth="1"/>
    <col min="13574" max="13574" width="17.59765625" style="38" customWidth="1"/>
    <col min="13575" max="13575" width="9.3984375" style="38" bestFit="1" customWidth="1"/>
    <col min="13576" max="13823" width="8.59765625" style="38"/>
    <col min="13824" max="13824" width="6.59765625" style="38" customWidth="1"/>
    <col min="13825" max="13825" width="20.09765625" style="38" customWidth="1"/>
    <col min="13826" max="13826" width="42.09765625" style="38" customWidth="1"/>
    <col min="13827" max="13827" width="5.59765625" style="38" bestFit="1" customWidth="1"/>
    <col min="13828" max="13828" width="36.59765625" style="38" customWidth="1"/>
    <col min="13829" max="13829" width="11.59765625" style="38" bestFit="1" customWidth="1"/>
    <col min="13830" max="13830" width="17.59765625" style="38" customWidth="1"/>
    <col min="13831" max="13831" width="9.3984375" style="38" bestFit="1" customWidth="1"/>
    <col min="13832" max="14079" width="8.59765625" style="38"/>
    <col min="14080" max="14080" width="6.59765625" style="38" customWidth="1"/>
    <col min="14081" max="14081" width="20.09765625" style="38" customWidth="1"/>
    <col min="14082" max="14082" width="42.09765625" style="38" customWidth="1"/>
    <col min="14083" max="14083" width="5.59765625" style="38" bestFit="1" customWidth="1"/>
    <col min="14084" max="14084" width="36.59765625" style="38" customWidth="1"/>
    <col min="14085" max="14085" width="11.59765625" style="38" bestFit="1" customWidth="1"/>
    <col min="14086" max="14086" width="17.59765625" style="38" customWidth="1"/>
    <col min="14087" max="14087" width="9.3984375" style="38" bestFit="1" customWidth="1"/>
    <col min="14088" max="14335" width="8.59765625" style="38"/>
    <col min="14336" max="14336" width="6.59765625" style="38" customWidth="1"/>
    <col min="14337" max="14337" width="20.09765625" style="38" customWidth="1"/>
    <col min="14338" max="14338" width="42.09765625" style="38" customWidth="1"/>
    <col min="14339" max="14339" width="5.59765625" style="38" bestFit="1" customWidth="1"/>
    <col min="14340" max="14340" width="36.59765625" style="38" customWidth="1"/>
    <col min="14341" max="14341" width="11.59765625" style="38" bestFit="1" customWidth="1"/>
    <col min="14342" max="14342" width="17.59765625" style="38" customWidth="1"/>
    <col min="14343" max="14343" width="9.3984375" style="38" bestFit="1" customWidth="1"/>
    <col min="14344" max="14591" width="8.59765625" style="38"/>
    <col min="14592" max="14592" width="6.59765625" style="38" customWidth="1"/>
    <col min="14593" max="14593" width="20.09765625" style="38" customWidth="1"/>
    <col min="14594" max="14594" width="42.09765625" style="38" customWidth="1"/>
    <col min="14595" max="14595" width="5.59765625" style="38" bestFit="1" customWidth="1"/>
    <col min="14596" max="14596" width="36.59765625" style="38" customWidth="1"/>
    <col min="14597" max="14597" width="11.59765625" style="38" bestFit="1" customWidth="1"/>
    <col min="14598" max="14598" width="17.59765625" style="38" customWidth="1"/>
    <col min="14599" max="14599" width="9.3984375" style="38" bestFit="1" customWidth="1"/>
    <col min="14600" max="14847" width="8.59765625" style="38"/>
    <col min="14848" max="14848" width="6.59765625" style="38" customWidth="1"/>
    <col min="14849" max="14849" width="20.09765625" style="38" customWidth="1"/>
    <col min="14850" max="14850" width="42.09765625" style="38" customWidth="1"/>
    <col min="14851" max="14851" width="5.59765625" style="38" bestFit="1" customWidth="1"/>
    <col min="14852" max="14852" width="36.59765625" style="38" customWidth="1"/>
    <col min="14853" max="14853" width="11.59765625" style="38" bestFit="1" customWidth="1"/>
    <col min="14854" max="14854" width="17.59765625" style="38" customWidth="1"/>
    <col min="14855" max="14855" width="9.3984375" style="38" bestFit="1" customWidth="1"/>
    <col min="14856" max="15103" width="8.59765625" style="38"/>
    <col min="15104" max="15104" width="6.59765625" style="38" customWidth="1"/>
    <col min="15105" max="15105" width="20.09765625" style="38" customWidth="1"/>
    <col min="15106" max="15106" width="42.09765625" style="38" customWidth="1"/>
    <col min="15107" max="15107" width="5.59765625" style="38" bestFit="1" customWidth="1"/>
    <col min="15108" max="15108" width="36.59765625" style="38" customWidth="1"/>
    <col min="15109" max="15109" width="11.59765625" style="38" bestFit="1" customWidth="1"/>
    <col min="15110" max="15110" width="17.59765625" style="38" customWidth="1"/>
    <col min="15111" max="15111" width="9.3984375" style="38" bestFit="1" customWidth="1"/>
    <col min="15112" max="15359" width="8.59765625" style="38"/>
    <col min="15360" max="15360" width="6.59765625" style="38" customWidth="1"/>
    <col min="15361" max="15361" width="20.09765625" style="38" customWidth="1"/>
    <col min="15362" max="15362" width="42.09765625" style="38" customWidth="1"/>
    <col min="15363" max="15363" width="5.59765625" style="38" bestFit="1" customWidth="1"/>
    <col min="15364" max="15364" width="36.59765625" style="38" customWidth="1"/>
    <col min="15365" max="15365" width="11.59765625" style="38" bestFit="1" customWidth="1"/>
    <col min="15366" max="15366" width="17.59765625" style="38" customWidth="1"/>
    <col min="15367" max="15367" width="9.3984375" style="38" bestFit="1" customWidth="1"/>
    <col min="15368" max="15615" width="8.59765625" style="38"/>
    <col min="15616" max="15616" width="6.59765625" style="38" customWidth="1"/>
    <col min="15617" max="15617" width="20.09765625" style="38" customWidth="1"/>
    <col min="15618" max="15618" width="42.09765625" style="38" customWidth="1"/>
    <col min="15619" max="15619" width="5.59765625" style="38" bestFit="1" customWidth="1"/>
    <col min="15620" max="15620" width="36.59765625" style="38" customWidth="1"/>
    <col min="15621" max="15621" width="11.59765625" style="38" bestFit="1" customWidth="1"/>
    <col min="15622" max="15622" width="17.59765625" style="38" customWidth="1"/>
    <col min="15623" max="15623" width="9.3984375" style="38" bestFit="1" customWidth="1"/>
    <col min="15624" max="15871" width="8.59765625" style="38"/>
    <col min="15872" max="15872" width="6.59765625" style="38" customWidth="1"/>
    <col min="15873" max="15873" width="20.09765625" style="38" customWidth="1"/>
    <col min="15874" max="15874" width="42.09765625" style="38" customWidth="1"/>
    <col min="15875" max="15875" width="5.59765625" style="38" bestFit="1" customWidth="1"/>
    <col min="15876" max="15876" width="36.59765625" style="38" customWidth="1"/>
    <col min="15877" max="15877" width="11.59765625" style="38" bestFit="1" customWidth="1"/>
    <col min="15878" max="15878" width="17.59765625" style="38" customWidth="1"/>
    <col min="15879" max="15879" width="9.3984375" style="38" bestFit="1" customWidth="1"/>
    <col min="15880" max="16127" width="8.59765625" style="38"/>
    <col min="16128" max="16128" width="6.59765625" style="38" customWidth="1"/>
    <col min="16129" max="16129" width="20.09765625" style="38" customWidth="1"/>
    <col min="16130" max="16130" width="42.09765625" style="38" customWidth="1"/>
    <col min="16131" max="16131" width="5.59765625" style="38" bestFit="1" customWidth="1"/>
    <col min="16132" max="16132" width="36.59765625" style="38" customWidth="1"/>
    <col min="16133" max="16133" width="11.59765625" style="38" bestFit="1" customWidth="1"/>
    <col min="16134" max="16134" width="17.59765625" style="38" customWidth="1"/>
    <col min="16135" max="16135" width="9.3984375" style="38" bestFit="1" customWidth="1"/>
    <col min="16136" max="16384" width="8.59765625" style="38"/>
  </cols>
  <sheetData>
    <row r="1" spans="1:10" s="34" customFormat="1" ht="35.1" customHeight="1" x14ac:dyDescent="0.45">
      <c r="A1" s="517" t="s">
        <v>206</v>
      </c>
      <c r="B1" s="517"/>
      <c r="C1" s="517"/>
      <c r="D1" s="517"/>
      <c r="E1" s="517"/>
      <c r="F1" s="517"/>
      <c r="G1" s="517"/>
    </row>
    <row r="2" spans="1:10" ht="24" customHeight="1" x14ac:dyDescent="0.45">
      <c r="A2" s="518" t="s">
        <v>207</v>
      </c>
      <c r="B2" s="518"/>
      <c r="C2" s="518"/>
      <c r="D2" s="518"/>
      <c r="E2" s="518"/>
      <c r="F2" s="518"/>
      <c r="G2" s="518"/>
    </row>
    <row r="3" spans="1:10" s="34" customFormat="1" ht="12" customHeight="1" thickBot="1" x14ac:dyDescent="0.5">
      <c r="A3" s="39"/>
      <c r="B3" s="39"/>
      <c r="C3" s="39"/>
      <c r="D3" s="39"/>
      <c r="E3" s="39"/>
      <c r="F3" s="39"/>
      <c r="G3" s="39"/>
    </row>
    <row r="4" spans="1:10" ht="24" customHeight="1" thickBot="1" x14ac:dyDescent="0.5">
      <c r="A4" s="34"/>
      <c r="B4" s="40" t="s">
        <v>154</v>
      </c>
      <c r="C4" s="523"/>
      <c r="D4" s="524"/>
      <c r="E4" s="40" t="s">
        <v>208</v>
      </c>
      <c r="F4" s="75"/>
      <c r="G4" s="76"/>
    </row>
    <row r="5" spans="1:10" ht="31.35" customHeight="1" thickBot="1" x14ac:dyDescent="0.5">
      <c r="A5" s="39"/>
      <c r="B5" s="41" t="s">
        <v>155</v>
      </c>
      <c r="C5" s="525"/>
      <c r="D5" s="526"/>
      <c r="E5" s="526"/>
      <c r="F5" s="527"/>
      <c r="G5" s="76"/>
    </row>
    <row r="6" spans="1:10" s="34" customFormat="1" ht="30" customHeight="1" x14ac:dyDescent="0.45">
      <c r="A6" s="528" t="s">
        <v>209</v>
      </c>
      <c r="B6" s="528"/>
      <c r="C6" s="528"/>
      <c r="D6" s="528"/>
      <c r="E6" s="528"/>
      <c r="F6" s="528"/>
      <c r="G6" s="528"/>
    </row>
    <row r="7" spans="1:10" s="34" customFormat="1" ht="24.75" customHeight="1" thickBot="1" x14ac:dyDescent="0.5">
      <c r="A7" s="519" t="s">
        <v>210</v>
      </c>
      <c r="B7" s="519"/>
      <c r="C7" s="519"/>
      <c r="D7" s="519"/>
      <c r="E7" s="519"/>
      <c r="F7" s="519"/>
      <c r="G7" s="519"/>
      <c r="H7" s="77"/>
      <c r="I7" s="77"/>
      <c r="J7" s="77"/>
    </row>
    <row r="8" spans="1:10" ht="41.4" customHeight="1" thickBot="1" x14ac:dyDescent="0.5">
      <c r="A8" s="42" t="s">
        <v>157</v>
      </c>
      <c r="B8" s="43" t="s">
        <v>158</v>
      </c>
      <c r="C8" s="530" t="s">
        <v>159</v>
      </c>
      <c r="D8" s="531"/>
      <c r="E8" s="44" t="s">
        <v>160</v>
      </c>
      <c r="F8" s="78" t="s">
        <v>34</v>
      </c>
      <c r="G8" s="79" t="s">
        <v>161</v>
      </c>
    </row>
    <row r="9" spans="1:10" s="34" customFormat="1" ht="30" customHeight="1" thickTop="1" x14ac:dyDescent="0.45">
      <c r="A9" s="46">
        <v>1</v>
      </c>
      <c r="B9" s="80" t="s">
        <v>162</v>
      </c>
      <c r="C9" s="81" t="s">
        <v>163</v>
      </c>
      <c r="D9" s="82"/>
      <c r="E9" s="83" t="s">
        <v>164</v>
      </c>
      <c r="F9" s="66"/>
      <c r="G9" s="84"/>
    </row>
    <row r="10" spans="1:10" s="34" customFormat="1" ht="33" customHeight="1" x14ac:dyDescent="0.45">
      <c r="A10" s="52">
        <v>2</v>
      </c>
      <c r="B10" s="85" t="s">
        <v>211</v>
      </c>
      <c r="C10" s="59" t="s">
        <v>212</v>
      </c>
      <c r="D10" s="86"/>
      <c r="E10" s="53" t="s">
        <v>164</v>
      </c>
      <c r="F10" s="53" t="s">
        <v>213</v>
      </c>
      <c r="G10" s="87"/>
    </row>
    <row r="11" spans="1:10" s="34" customFormat="1" ht="30" customHeight="1" x14ac:dyDescent="0.45">
      <c r="A11" s="52">
        <v>3</v>
      </c>
      <c r="B11" s="88" t="s">
        <v>171</v>
      </c>
      <c r="C11" s="54" t="s">
        <v>214</v>
      </c>
      <c r="D11" s="89" t="s">
        <v>215</v>
      </c>
      <c r="E11" s="90" t="s">
        <v>164</v>
      </c>
      <c r="F11" s="63"/>
      <c r="G11" s="87"/>
    </row>
    <row r="12" spans="1:10" s="34" customFormat="1" ht="30" customHeight="1" x14ac:dyDescent="0.45">
      <c r="A12" s="52">
        <v>4</v>
      </c>
      <c r="B12" s="88" t="s">
        <v>171</v>
      </c>
      <c r="C12" s="58" t="s">
        <v>216</v>
      </c>
      <c r="D12" s="89" t="s">
        <v>217</v>
      </c>
      <c r="E12" s="90" t="s">
        <v>164</v>
      </c>
      <c r="F12" s="63"/>
      <c r="G12" s="87"/>
    </row>
    <row r="13" spans="1:10" s="34" customFormat="1" ht="33" customHeight="1" x14ac:dyDescent="0.45">
      <c r="A13" s="52">
        <v>5</v>
      </c>
      <c r="B13" s="91" t="s">
        <v>218</v>
      </c>
      <c r="C13" s="532" t="s">
        <v>219</v>
      </c>
      <c r="D13" s="533"/>
      <c r="E13" s="90" t="s">
        <v>183</v>
      </c>
      <c r="F13" s="53" t="s">
        <v>220</v>
      </c>
      <c r="G13" s="87"/>
    </row>
    <row r="14" spans="1:10" s="34" customFormat="1" ht="30" customHeight="1" x14ac:dyDescent="0.45">
      <c r="A14" s="52">
        <v>6</v>
      </c>
      <c r="B14" s="53" t="s">
        <v>221</v>
      </c>
      <c r="C14" s="54" t="s">
        <v>222</v>
      </c>
      <c r="D14" s="89"/>
      <c r="E14" s="60" t="s">
        <v>164</v>
      </c>
      <c r="F14" s="53"/>
      <c r="G14" s="87"/>
    </row>
    <row r="15" spans="1:10" s="100" customFormat="1" ht="30" customHeight="1" x14ac:dyDescent="0.45">
      <c r="A15" s="52">
        <v>7</v>
      </c>
      <c r="B15" s="94" t="s">
        <v>171</v>
      </c>
      <c r="C15" s="95" t="s">
        <v>223</v>
      </c>
      <c r="D15" s="96"/>
      <c r="E15" s="97" t="s">
        <v>183</v>
      </c>
      <c r="F15" s="98" t="s">
        <v>224</v>
      </c>
      <c r="G15" s="99"/>
    </row>
    <row r="16" spans="1:10" s="100" customFormat="1" ht="30" customHeight="1" x14ac:dyDescent="0.45">
      <c r="A16" s="52">
        <v>8</v>
      </c>
      <c r="B16" s="94" t="s">
        <v>171</v>
      </c>
      <c r="C16" s="95" t="s">
        <v>225</v>
      </c>
      <c r="D16" s="96"/>
      <c r="E16" s="101" t="s">
        <v>164</v>
      </c>
      <c r="F16" s="98"/>
      <c r="G16" s="99"/>
    </row>
    <row r="17" spans="1:10" s="34" customFormat="1" ht="30" customHeight="1" x14ac:dyDescent="0.45">
      <c r="A17" s="52">
        <v>9</v>
      </c>
      <c r="B17" s="53" t="s">
        <v>171</v>
      </c>
      <c r="C17" s="54" t="s">
        <v>226</v>
      </c>
      <c r="D17" s="89"/>
      <c r="E17" s="60" t="s">
        <v>183</v>
      </c>
      <c r="F17" s="53" t="s">
        <v>188</v>
      </c>
      <c r="G17" s="87"/>
    </row>
    <row r="18" spans="1:10" s="34" customFormat="1" ht="30" customHeight="1" x14ac:dyDescent="0.45">
      <c r="A18" s="52">
        <v>10</v>
      </c>
      <c r="B18" s="53" t="s">
        <v>171</v>
      </c>
      <c r="C18" s="59" t="s">
        <v>227</v>
      </c>
      <c r="D18" s="102"/>
      <c r="E18" s="60" t="s">
        <v>183</v>
      </c>
      <c r="F18" s="53" t="s">
        <v>190</v>
      </c>
      <c r="G18" s="87"/>
    </row>
    <row r="19" spans="1:10" s="34" customFormat="1" ht="30" customHeight="1" x14ac:dyDescent="0.45">
      <c r="A19" s="52">
        <v>11</v>
      </c>
      <c r="B19" s="103" t="s">
        <v>171</v>
      </c>
      <c r="C19" s="104" t="s">
        <v>228</v>
      </c>
      <c r="D19" s="105"/>
      <c r="E19" s="60" t="s">
        <v>183</v>
      </c>
      <c r="F19" s="53" t="s">
        <v>193</v>
      </c>
      <c r="G19" s="87"/>
    </row>
    <row r="20" spans="1:10" s="34" customFormat="1" ht="33" customHeight="1" x14ac:dyDescent="0.45">
      <c r="A20" s="52">
        <v>12</v>
      </c>
      <c r="B20" s="53" t="s">
        <v>171</v>
      </c>
      <c r="C20" s="59" t="s">
        <v>229</v>
      </c>
      <c r="D20" s="89" t="s">
        <v>230</v>
      </c>
      <c r="E20" s="60" t="s">
        <v>164</v>
      </c>
      <c r="F20" s="53"/>
      <c r="G20" s="87"/>
    </row>
    <row r="21" spans="1:10" s="34" customFormat="1" ht="30" customHeight="1" x14ac:dyDescent="0.45">
      <c r="A21" s="52">
        <v>13</v>
      </c>
      <c r="B21" s="53" t="s">
        <v>231</v>
      </c>
      <c r="C21" s="532" t="s">
        <v>232</v>
      </c>
      <c r="D21" s="533"/>
      <c r="E21" s="60" t="s">
        <v>183</v>
      </c>
      <c r="F21" s="53" t="s">
        <v>233</v>
      </c>
      <c r="G21" s="106"/>
    </row>
    <row r="22" spans="1:10" s="34" customFormat="1" ht="30" customHeight="1" x14ac:dyDescent="0.45">
      <c r="A22" s="52">
        <v>14</v>
      </c>
      <c r="B22" s="53" t="s">
        <v>234</v>
      </c>
      <c r="C22" s="532" t="s">
        <v>235</v>
      </c>
      <c r="D22" s="533"/>
      <c r="E22" s="60" t="s">
        <v>183</v>
      </c>
      <c r="F22" s="53" t="s">
        <v>236</v>
      </c>
      <c r="G22" s="106"/>
    </row>
    <row r="23" spans="1:10" s="34" customFormat="1" ht="30" customHeight="1" x14ac:dyDescent="0.45">
      <c r="A23" s="511">
        <v>15</v>
      </c>
      <c r="B23" s="536" t="s">
        <v>237</v>
      </c>
      <c r="C23" s="92" t="s">
        <v>238</v>
      </c>
      <c r="D23" s="93"/>
      <c r="E23" s="60" t="s">
        <v>183</v>
      </c>
      <c r="F23" s="53" t="s">
        <v>239</v>
      </c>
      <c r="G23" s="106"/>
    </row>
    <row r="24" spans="1:10" s="34" customFormat="1" ht="30" customHeight="1" x14ac:dyDescent="0.45">
      <c r="A24" s="512"/>
      <c r="B24" s="537"/>
      <c r="C24" s="92" t="s">
        <v>240</v>
      </c>
      <c r="D24" s="93"/>
      <c r="E24" s="60" t="s">
        <v>183</v>
      </c>
      <c r="F24" s="53" t="s">
        <v>241</v>
      </c>
      <c r="G24" s="106"/>
    </row>
    <row r="25" spans="1:10" s="34" customFormat="1" ht="30" customHeight="1" x14ac:dyDescent="0.45">
      <c r="A25" s="52">
        <v>16</v>
      </c>
      <c r="B25" s="53" t="s">
        <v>242</v>
      </c>
      <c r="C25" s="92" t="s">
        <v>243</v>
      </c>
      <c r="D25" s="93"/>
      <c r="E25" s="60" t="s">
        <v>164</v>
      </c>
      <c r="F25" s="63"/>
      <c r="G25" s="87"/>
    </row>
    <row r="26" spans="1:10" s="34" customFormat="1" ht="30" customHeight="1" x14ac:dyDescent="0.45">
      <c r="A26" s="52">
        <v>17</v>
      </c>
      <c r="B26" s="53" t="s">
        <v>244</v>
      </c>
      <c r="C26" s="92" t="s">
        <v>245</v>
      </c>
      <c r="D26" s="93"/>
      <c r="E26" s="60" t="s">
        <v>183</v>
      </c>
      <c r="F26" s="53" t="s">
        <v>246</v>
      </c>
      <c r="G26" s="87"/>
    </row>
    <row r="27" spans="1:10" s="34" customFormat="1" ht="30" customHeight="1" x14ac:dyDescent="0.45">
      <c r="A27" s="52">
        <v>18</v>
      </c>
      <c r="B27" s="53" t="s">
        <v>201</v>
      </c>
      <c r="C27" s="92" t="s">
        <v>247</v>
      </c>
      <c r="D27" s="93"/>
      <c r="E27" s="60" t="s">
        <v>183</v>
      </c>
      <c r="F27" s="53" t="s">
        <v>248</v>
      </c>
      <c r="G27" s="87"/>
    </row>
    <row r="28" spans="1:10" s="34" customFormat="1" ht="30" customHeight="1" thickBot="1" x14ac:dyDescent="0.5">
      <c r="A28" s="52">
        <v>19</v>
      </c>
      <c r="B28" s="107" t="s">
        <v>171</v>
      </c>
      <c r="C28" s="108" t="s">
        <v>204</v>
      </c>
      <c r="D28" s="109"/>
      <c r="E28" s="110" t="s">
        <v>183</v>
      </c>
      <c r="F28" s="110" t="s">
        <v>205</v>
      </c>
      <c r="G28" s="111"/>
    </row>
    <row r="29" spans="1:10" s="34" customFormat="1" ht="12" customHeight="1" x14ac:dyDescent="0.45">
      <c r="A29" s="112"/>
      <c r="B29" s="113"/>
      <c r="C29" s="114"/>
      <c r="D29" s="115"/>
      <c r="E29" s="116"/>
      <c r="F29" s="116"/>
      <c r="G29" s="117"/>
    </row>
    <row r="30" spans="1:10" s="100" customFormat="1" ht="20.25" customHeight="1" x14ac:dyDescent="0.45">
      <c r="A30" s="118" t="s">
        <v>249</v>
      </c>
      <c r="B30" s="529" t="s">
        <v>250</v>
      </c>
      <c r="C30" s="529"/>
      <c r="D30" s="529"/>
      <c r="E30" s="529"/>
      <c r="F30" s="529"/>
      <c r="G30" s="119"/>
    </row>
    <row r="31" spans="1:10" s="100" customFormat="1" ht="20.25" customHeight="1" x14ac:dyDescent="0.45">
      <c r="A31" s="534" t="s">
        <v>251</v>
      </c>
      <c r="B31" s="535"/>
      <c r="C31" s="535"/>
      <c r="D31" s="535"/>
      <c r="E31" s="120"/>
      <c r="F31" s="119"/>
      <c r="G31" s="119"/>
      <c r="H31" s="119"/>
      <c r="I31" s="119"/>
      <c r="J31" s="119"/>
    </row>
    <row r="32" spans="1:10" s="100" customFormat="1" ht="20.25" customHeight="1" x14ac:dyDescent="0.45">
      <c r="A32" s="118" t="s">
        <v>252</v>
      </c>
      <c r="B32" s="529" t="s">
        <v>253</v>
      </c>
      <c r="C32" s="529"/>
      <c r="D32" s="529"/>
      <c r="E32" s="529"/>
      <c r="F32" s="529"/>
      <c r="G32" s="119"/>
    </row>
    <row r="33" spans="1:8" s="100" customFormat="1" ht="20.25" customHeight="1" x14ac:dyDescent="0.45">
      <c r="A33" s="118" t="s">
        <v>230</v>
      </c>
      <c r="B33" s="529" t="s">
        <v>254</v>
      </c>
      <c r="C33" s="529"/>
      <c r="D33" s="529"/>
      <c r="E33" s="529"/>
      <c r="F33" s="529"/>
      <c r="G33" s="119"/>
    </row>
    <row r="34" spans="1:8" s="100" customFormat="1" ht="20.25" customHeight="1" x14ac:dyDescent="0.45">
      <c r="A34" s="118"/>
      <c r="B34" s="529" t="s">
        <v>255</v>
      </c>
      <c r="C34" s="529"/>
      <c r="D34" s="529"/>
      <c r="E34" s="529"/>
      <c r="F34" s="529"/>
      <c r="G34" s="119"/>
    </row>
    <row r="35" spans="1:8" s="100" customFormat="1" ht="20.25" customHeight="1" x14ac:dyDescent="0.45">
      <c r="A35" s="118"/>
      <c r="B35" s="529" t="s">
        <v>256</v>
      </c>
      <c r="C35" s="529"/>
      <c r="D35" s="529"/>
      <c r="E35" s="529"/>
      <c r="F35" s="529"/>
      <c r="G35" s="119"/>
    </row>
    <row r="36" spans="1:8" s="34" customFormat="1" x14ac:dyDescent="0.45">
      <c r="D36" s="121"/>
      <c r="H36" s="38"/>
    </row>
    <row r="37" spans="1:8" s="34" customFormat="1" x14ac:dyDescent="0.45">
      <c r="D37" s="121"/>
      <c r="H37" s="38"/>
    </row>
    <row r="38" spans="1:8" s="34" customFormat="1" ht="38.4" customHeight="1" x14ac:dyDescent="0.45">
      <c r="D38" s="121"/>
      <c r="H38" s="38"/>
    </row>
    <row r="39" spans="1:8" s="34" customFormat="1" x14ac:dyDescent="0.45">
      <c r="D39" s="121"/>
      <c r="H39" s="38"/>
    </row>
    <row r="40" spans="1:8" s="34" customFormat="1" x14ac:dyDescent="0.45">
      <c r="D40" s="121"/>
      <c r="H40" s="38"/>
    </row>
    <row r="41" spans="1:8" s="34" customFormat="1" x14ac:dyDescent="0.45">
      <c r="D41" s="121"/>
      <c r="H41" s="38"/>
    </row>
    <row r="42" spans="1:8" s="34" customFormat="1" x14ac:dyDescent="0.45">
      <c r="D42" s="121"/>
      <c r="H42" s="38"/>
    </row>
    <row r="43" spans="1:8" s="34" customFormat="1" x14ac:dyDescent="0.45">
      <c r="D43" s="121"/>
      <c r="H43" s="38"/>
    </row>
    <row r="44" spans="1:8" s="34" customFormat="1" x14ac:dyDescent="0.45">
      <c r="D44" s="121"/>
      <c r="H44" s="38"/>
    </row>
    <row r="45" spans="1:8" s="34" customFormat="1" x14ac:dyDescent="0.45">
      <c r="D45" s="121"/>
      <c r="H45" s="38"/>
    </row>
    <row r="46" spans="1:8" s="34" customFormat="1" x14ac:dyDescent="0.45">
      <c r="D46" s="121"/>
      <c r="H46" s="38"/>
    </row>
    <row r="47" spans="1:8" s="34" customFormat="1" x14ac:dyDescent="0.45">
      <c r="D47" s="121"/>
      <c r="H47" s="38"/>
    </row>
    <row r="48" spans="1:8" s="34" customFormat="1" x14ac:dyDescent="0.45">
      <c r="D48" s="121"/>
      <c r="H48" s="38"/>
    </row>
    <row r="49" spans="4:8" s="34" customFormat="1" x14ac:dyDescent="0.45">
      <c r="D49" s="121"/>
      <c r="H49" s="38"/>
    </row>
    <row r="50" spans="4:8" s="34" customFormat="1" x14ac:dyDescent="0.45">
      <c r="D50" s="121"/>
      <c r="H50" s="38"/>
    </row>
    <row r="51" spans="4:8" s="34" customFormat="1" x14ac:dyDescent="0.45">
      <c r="D51" s="121"/>
      <c r="H51" s="38"/>
    </row>
    <row r="52" spans="4:8" s="34" customFormat="1" x14ac:dyDescent="0.45">
      <c r="D52" s="121"/>
      <c r="H52" s="38"/>
    </row>
    <row r="53" spans="4:8" s="34" customFormat="1" x14ac:dyDescent="0.45">
      <c r="D53" s="121"/>
      <c r="H53" s="38"/>
    </row>
    <row r="54" spans="4:8" s="34" customFormat="1" x14ac:dyDescent="0.45">
      <c r="D54" s="121"/>
      <c r="H54" s="38"/>
    </row>
    <row r="55" spans="4:8" s="34" customFormat="1" x14ac:dyDescent="0.45">
      <c r="D55" s="121"/>
      <c r="H55" s="38"/>
    </row>
  </sheetData>
  <mergeCells count="18">
    <mergeCell ref="B35:F35"/>
    <mergeCell ref="C8:D8"/>
    <mergeCell ref="C13:D13"/>
    <mergeCell ref="C21:D21"/>
    <mergeCell ref="C22:D22"/>
    <mergeCell ref="B30:F30"/>
    <mergeCell ref="A31:D31"/>
    <mergeCell ref="B32:F32"/>
    <mergeCell ref="B33:F33"/>
    <mergeCell ref="B34:F34"/>
    <mergeCell ref="A23:A24"/>
    <mergeCell ref="B23:B24"/>
    <mergeCell ref="A7:G7"/>
    <mergeCell ref="A1:G1"/>
    <mergeCell ref="A2:G2"/>
    <mergeCell ref="C4:D4"/>
    <mergeCell ref="C5:F5"/>
    <mergeCell ref="A6:G6"/>
  </mergeCells>
  <phoneticPr fontId="4"/>
  <conditionalFormatting sqref="C4">
    <cfRule type="cellIs" dxfId="26" priority="2" operator="equal">
      <formula>""</formula>
    </cfRule>
    <cfRule type="expression" dxfId="25" priority="3" stopIfTrue="1">
      <formula>$C$4=""</formula>
    </cfRule>
  </conditionalFormatting>
  <conditionalFormatting sqref="F4">
    <cfRule type="containsBlanks" dxfId="24" priority="1">
      <formula>LEN(TRIM(F4))=0</formula>
    </cfRule>
  </conditionalFormatting>
  <printOptions horizontalCentered="1"/>
  <pageMargins left="0.39370078740157483" right="0.39370078740157483" top="0.39370078740157483" bottom="0.39370078740157483"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335280</xdr:colOff>
                    <xdr:row>8</xdr:row>
                    <xdr:rowOff>68580</xdr:rowOff>
                  </from>
                  <to>
                    <xdr:col>6</xdr:col>
                    <xdr:colOff>731520</xdr:colOff>
                    <xdr:row>9</xdr:row>
                    <xdr:rowOff>83820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335280</xdr:colOff>
                    <xdr:row>9</xdr:row>
                    <xdr:rowOff>38100</xdr:rowOff>
                  </from>
                  <to>
                    <xdr:col>6</xdr:col>
                    <xdr:colOff>723900</xdr:colOff>
                    <xdr:row>10</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335280</xdr:colOff>
                    <xdr:row>10</xdr:row>
                    <xdr:rowOff>68580</xdr:rowOff>
                  </from>
                  <to>
                    <xdr:col>6</xdr:col>
                    <xdr:colOff>731520</xdr:colOff>
                    <xdr:row>11</xdr:row>
                    <xdr:rowOff>83820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335280</xdr:colOff>
                    <xdr:row>11</xdr:row>
                    <xdr:rowOff>68580</xdr:rowOff>
                  </from>
                  <to>
                    <xdr:col>6</xdr:col>
                    <xdr:colOff>731520</xdr:colOff>
                    <xdr:row>12</xdr:row>
                    <xdr:rowOff>83820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335280</xdr:colOff>
                    <xdr:row>12</xdr:row>
                    <xdr:rowOff>68580</xdr:rowOff>
                  </from>
                  <to>
                    <xdr:col>6</xdr:col>
                    <xdr:colOff>731520</xdr:colOff>
                    <xdr:row>13</xdr:row>
                    <xdr:rowOff>45720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335280</xdr:colOff>
                    <xdr:row>13</xdr:row>
                    <xdr:rowOff>106680</xdr:rowOff>
                  </from>
                  <to>
                    <xdr:col>6</xdr:col>
                    <xdr:colOff>731520</xdr:colOff>
                    <xdr:row>14</xdr:row>
                    <xdr:rowOff>121920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335280</xdr:colOff>
                    <xdr:row>17</xdr:row>
                    <xdr:rowOff>68580</xdr:rowOff>
                  </from>
                  <to>
                    <xdr:col>6</xdr:col>
                    <xdr:colOff>731520</xdr:colOff>
                    <xdr:row>18</xdr:row>
                    <xdr:rowOff>83820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335280</xdr:colOff>
                    <xdr:row>18</xdr:row>
                    <xdr:rowOff>68580</xdr:rowOff>
                  </from>
                  <to>
                    <xdr:col>6</xdr:col>
                    <xdr:colOff>731520</xdr:colOff>
                    <xdr:row>19</xdr:row>
                    <xdr:rowOff>83820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335280</xdr:colOff>
                    <xdr:row>19</xdr:row>
                    <xdr:rowOff>68580</xdr:rowOff>
                  </from>
                  <to>
                    <xdr:col>6</xdr:col>
                    <xdr:colOff>731520</xdr:colOff>
                    <xdr:row>20</xdr:row>
                    <xdr:rowOff>45720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335280</xdr:colOff>
                    <xdr:row>27</xdr:row>
                    <xdr:rowOff>38100</xdr:rowOff>
                  </from>
                  <to>
                    <xdr:col>6</xdr:col>
                    <xdr:colOff>731520</xdr:colOff>
                    <xdr:row>28</xdr:row>
                    <xdr:rowOff>76200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335280</xdr:colOff>
                    <xdr:row>16</xdr:row>
                    <xdr:rowOff>68580</xdr:rowOff>
                  </from>
                  <to>
                    <xdr:col>6</xdr:col>
                    <xdr:colOff>731520</xdr:colOff>
                    <xdr:row>17</xdr:row>
                    <xdr:rowOff>83820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335280</xdr:colOff>
                    <xdr:row>21</xdr:row>
                    <xdr:rowOff>38100</xdr:rowOff>
                  </from>
                  <to>
                    <xdr:col>6</xdr:col>
                    <xdr:colOff>731520</xdr:colOff>
                    <xdr:row>22</xdr:row>
                    <xdr:rowOff>76200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335280</xdr:colOff>
                    <xdr:row>24</xdr:row>
                    <xdr:rowOff>38100</xdr:rowOff>
                  </from>
                  <to>
                    <xdr:col>6</xdr:col>
                    <xdr:colOff>731520</xdr:colOff>
                    <xdr:row>25</xdr:row>
                    <xdr:rowOff>76200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335280</xdr:colOff>
                    <xdr:row>25</xdr:row>
                    <xdr:rowOff>7620</xdr:rowOff>
                  </from>
                  <to>
                    <xdr:col>6</xdr:col>
                    <xdr:colOff>723900</xdr:colOff>
                    <xdr:row>26</xdr:row>
                    <xdr:rowOff>45720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335280</xdr:colOff>
                    <xdr:row>22</xdr:row>
                    <xdr:rowOff>38100</xdr:rowOff>
                  </from>
                  <to>
                    <xdr:col>6</xdr:col>
                    <xdr:colOff>731520</xdr:colOff>
                    <xdr:row>23</xdr:row>
                    <xdr:rowOff>76200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335280</xdr:colOff>
                    <xdr:row>15</xdr:row>
                    <xdr:rowOff>68580</xdr:rowOff>
                  </from>
                  <to>
                    <xdr:col>6</xdr:col>
                    <xdr:colOff>731520</xdr:colOff>
                    <xdr:row>16</xdr:row>
                    <xdr:rowOff>83820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335280</xdr:colOff>
                    <xdr:row>14</xdr:row>
                    <xdr:rowOff>68580</xdr:rowOff>
                  </from>
                  <to>
                    <xdr:col>6</xdr:col>
                    <xdr:colOff>731520</xdr:colOff>
                    <xdr:row>15</xdr:row>
                    <xdr:rowOff>83820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335280</xdr:colOff>
                    <xdr:row>20</xdr:row>
                    <xdr:rowOff>38100</xdr:rowOff>
                  </from>
                  <to>
                    <xdr:col>6</xdr:col>
                    <xdr:colOff>731520</xdr:colOff>
                    <xdr:row>21</xdr:row>
                    <xdr:rowOff>76200</xdr:rowOff>
                  </to>
                </anchor>
              </controlPr>
            </control>
          </mc:Choice>
        </mc:AlternateContent>
        <mc:AlternateContent xmlns:mc="http://schemas.openxmlformats.org/markup-compatibility/2006">
          <mc:Choice Requires="x14">
            <control shapeId="7187" r:id="rId22" name="Check Box 34">
              <controlPr defaultSize="0" autoFill="0" autoLine="0" autoPict="0">
                <anchor moveWithCells="1">
                  <from>
                    <xdr:col>5</xdr:col>
                    <xdr:colOff>373380</xdr:colOff>
                    <xdr:row>25</xdr:row>
                    <xdr:rowOff>0</xdr:rowOff>
                  </from>
                  <to>
                    <xdr:col>5</xdr:col>
                    <xdr:colOff>792480</xdr:colOff>
                    <xdr:row>26</xdr:row>
                    <xdr:rowOff>45720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373380</xdr:colOff>
                    <xdr:row>25</xdr:row>
                    <xdr:rowOff>45720</xdr:rowOff>
                  </from>
                  <to>
                    <xdr:col>5</xdr:col>
                    <xdr:colOff>792480</xdr:colOff>
                    <xdr:row>26</xdr:row>
                    <xdr:rowOff>68580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373380</xdr:colOff>
                    <xdr:row>25</xdr:row>
                    <xdr:rowOff>45720</xdr:rowOff>
                  </from>
                  <to>
                    <xdr:col>5</xdr:col>
                    <xdr:colOff>792480</xdr:colOff>
                    <xdr:row>26</xdr:row>
                    <xdr:rowOff>68580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373380</xdr:colOff>
                    <xdr:row>25</xdr:row>
                    <xdr:rowOff>0</xdr:rowOff>
                  </from>
                  <to>
                    <xdr:col>5</xdr:col>
                    <xdr:colOff>792480</xdr:colOff>
                    <xdr:row>26</xdr:row>
                    <xdr:rowOff>30480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350520</xdr:colOff>
                    <xdr:row>26</xdr:row>
                    <xdr:rowOff>30480</xdr:rowOff>
                  </from>
                  <to>
                    <xdr:col>6</xdr:col>
                    <xdr:colOff>754380</xdr:colOff>
                    <xdr:row>27</xdr:row>
                    <xdr:rowOff>7620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5</xdr:col>
                    <xdr:colOff>373380</xdr:colOff>
                    <xdr:row>26</xdr:row>
                    <xdr:rowOff>0</xdr:rowOff>
                  </from>
                  <to>
                    <xdr:col>5</xdr:col>
                    <xdr:colOff>792480</xdr:colOff>
                    <xdr:row>27</xdr:row>
                    <xdr:rowOff>45720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xdr:col>
                    <xdr:colOff>373380</xdr:colOff>
                    <xdr:row>26</xdr:row>
                    <xdr:rowOff>45720</xdr:rowOff>
                  </from>
                  <to>
                    <xdr:col>6</xdr:col>
                    <xdr:colOff>792480</xdr:colOff>
                    <xdr:row>27</xdr:row>
                    <xdr:rowOff>68580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373380</xdr:colOff>
                    <xdr:row>26</xdr:row>
                    <xdr:rowOff>45720</xdr:rowOff>
                  </from>
                  <to>
                    <xdr:col>6</xdr:col>
                    <xdr:colOff>792480</xdr:colOff>
                    <xdr:row>27</xdr:row>
                    <xdr:rowOff>68580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xdr:col>
                    <xdr:colOff>373380</xdr:colOff>
                    <xdr:row>26</xdr:row>
                    <xdr:rowOff>0</xdr:rowOff>
                  </from>
                  <to>
                    <xdr:col>5</xdr:col>
                    <xdr:colOff>792480</xdr:colOff>
                    <xdr:row>27</xdr:row>
                    <xdr:rowOff>30480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335280</xdr:colOff>
                    <xdr:row>23</xdr:row>
                    <xdr:rowOff>38100</xdr:rowOff>
                  </from>
                  <to>
                    <xdr:col>6</xdr:col>
                    <xdr:colOff>731520</xdr:colOff>
                    <xdr:row>24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D98F-3446-4935-AEBB-D68A2D69A2F4}">
  <sheetPr>
    <pageSetUpPr fitToPage="1"/>
  </sheetPr>
  <dimension ref="A2:AO65"/>
  <sheetViews>
    <sheetView showGridLines="0" showZeros="0" tabSelected="1" zoomScaleNormal="100" zoomScalePageLayoutView="55" workbookViewId="0"/>
  </sheetViews>
  <sheetFormatPr defaultColWidth="8.59765625" defaultRowHeight="17.399999999999999" customHeight="1" x14ac:dyDescent="0.45"/>
  <cols>
    <col min="1" max="1" width="2.8984375" style="213" customWidth="1"/>
    <col min="2" max="8" width="8.59765625" style="213"/>
    <col min="9" max="11" width="9.69921875" style="214" customWidth="1"/>
    <col min="12" max="12" width="6.3984375" style="214" customWidth="1"/>
    <col min="13" max="13" width="3.59765625" style="213" customWidth="1"/>
    <col min="14" max="15" width="3.09765625" style="213" customWidth="1"/>
    <col min="16" max="23" width="8.59765625" style="213"/>
    <col min="24" max="27" width="8.59765625" style="214"/>
    <col min="28" max="29" width="8.59765625" style="213"/>
    <col min="30" max="16384" width="8.59765625" style="215"/>
  </cols>
  <sheetData>
    <row r="2" spans="1:36" ht="17.399999999999999" customHeight="1" thickBot="1" x14ac:dyDescent="0.5"/>
    <row r="3" spans="1:36" ht="17.399999999999999" customHeight="1" thickBot="1" x14ac:dyDescent="0.5">
      <c r="M3" s="216"/>
    </row>
    <row r="4" spans="1:36" ht="17.399999999999999" customHeight="1" thickBot="1" x14ac:dyDescent="0.5">
      <c r="M4" s="217"/>
    </row>
    <row r="7" spans="1:36" ht="17.399999999999999" customHeight="1" x14ac:dyDescent="0.45">
      <c r="B7" s="213" t="s">
        <v>27</v>
      </c>
      <c r="I7" s="654"/>
      <c r="J7" s="654"/>
      <c r="K7" s="654"/>
      <c r="L7" s="654"/>
      <c r="Q7" s="213" t="s">
        <v>27</v>
      </c>
      <c r="X7" s="654"/>
      <c r="Y7" s="654"/>
      <c r="Z7" s="654"/>
      <c r="AA7" s="654"/>
    </row>
    <row r="8" spans="1:36" ht="19.5" customHeight="1" x14ac:dyDescent="0.45">
      <c r="B8" s="655" t="s">
        <v>26</v>
      </c>
      <c r="C8" s="655"/>
      <c r="D8" s="655"/>
      <c r="E8" s="655"/>
      <c r="F8" s="655"/>
      <c r="G8" s="655"/>
      <c r="H8" s="655"/>
      <c r="I8" s="655"/>
      <c r="J8" s="655"/>
      <c r="K8" s="655"/>
      <c r="L8" s="655"/>
      <c r="Q8" s="655" t="s">
        <v>26</v>
      </c>
      <c r="R8" s="655"/>
      <c r="S8" s="655"/>
      <c r="T8" s="655"/>
      <c r="U8" s="655"/>
      <c r="V8" s="655"/>
      <c r="W8" s="655"/>
      <c r="X8" s="655"/>
      <c r="Y8" s="655"/>
      <c r="Z8" s="655"/>
      <c r="AA8" s="655"/>
      <c r="AJ8" s="218"/>
    </row>
    <row r="9" spans="1:36" s="221" customFormat="1" ht="7.5" customHeight="1" x14ac:dyDescent="0.45">
      <c r="A9" s="219"/>
      <c r="B9" s="213"/>
      <c r="C9" s="220"/>
      <c r="D9" s="220"/>
      <c r="E9" s="220"/>
      <c r="F9" s="220"/>
      <c r="G9" s="220"/>
      <c r="H9" s="220"/>
      <c r="I9" s="220"/>
      <c r="J9" s="220"/>
      <c r="K9" s="220"/>
      <c r="L9" s="220"/>
      <c r="M9" s="213"/>
      <c r="N9" s="213"/>
      <c r="O9" s="213"/>
      <c r="P9" s="213"/>
      <c r="Q9" s="213"/>
      <c r="R9" s="220"/>
      <c r="S9" s="220"/>
      <c r="T9" s="220"/>
      <c r="U9" s="220"/>
      <c r="V9" s="220"/>
      <c r="W9" s="220"/>
      <c r="X9" s="220"/>
      <c r="Y9" s="220"/>
      <c r="Z9" s="220"/>
      <c r="AA9" s="220"/>
      <c r="AB9" s="213"/>
      <c r="AC9" s="219"/>
      <c r="AD9" s="215"/>
      <c r="AE9" s="215"/>
      <c r="AF9" s="215"/>
      <c r="AG9" s="215"/>
      <c r="AH9" s="215"/>
      <c r="AI9" s="215"/>
    </row>
    <row r="10" spans="1:36" ht="17.399999999999999" customHeight="1" thickBot="1" x14ac:dyDescent="0.5">
      <c r="B10" s="653" t="s">
        <v>149</v>
      </c>
      <c r="C10" s="653"/>
      <c r="D10" s="653"/>
      <c r="E10" s="653"/>
      <c r="F10" s="653"/>
      <c r="G10" s="653"/>
      <c r="H10" s="653"/>
      <c r="I10" s="653"/>
      <c r="J10" s="653"/>
      <c r="K10" s="653"/>
      <c r="L10" s="653"/>
      <c r="Q10" s="653" t="s">
        <v>149</v>
      </c>
      <c r="R10" s="653"/>
      <c r="S10" s="653"/>
      <c r="T10" s="653"/>
      <c r="U10" s="653"/>
      <c r="V10" s="653"/>
      <c r="W10" s="653"/>
      <c r="X10" s="653"/>
      <c r="Y10" s="653"/>
      <c r="Z10" s="653"/>
      <c r="AA10" s="653"/>
    </row>
    <row r="11" spans="1:36" ht="21.75" customHeight="1" thickBot="1" x14ac:dyDescent="0.5">
      <c r="B11" s="667" t="s">
        <v>25</v>
      </c>
      <c r="C11" s="668"/>
      <c r="D11" s="668"/>
      <c r="E11" s="668"/>
      <c r="F11" s="668"/>
      <c r="G11" s="668"/>
      <c r="H11" s="669"/>
      <c r="I11" s="634" t="s">
        <v>126</v>
      </c>
      <c r="J11" s="634"/>
      <c r="K11" s="634"/>
      <c r="L11" s="635"/>
      <c r="Q11" s="667" t="s">
        <v>25</v>
      </c>
      <c r="R11" s="668"/>
      <c r="S11" s="668"/>
      <c r="T11" s="668"/>
      <c r="U11" s="668"/>
      <c r="V11" s="668"/>
      <c r="W11" s="669"/>
      <c r="X11" s="634" t="s">
        <v>126</v>
      </c>
      <c r="Y11" s="634"/>
      <c r="Z11" s="634"/>
      <c r="AA11" s="635"/>
    </row>
    <row r="12" spans="1:36" ht="27.75" customHeight="1" thickTop="1" x14ac:dyDescent="0.45">
      <c r="B12" s="223"/>
      <c r="C12" s="664" t="s">
        <v>319</v>
      </c>
      <c r="D12" s="664"/>
      <c r="E12" s="665" t="s">
        <v>318</v>
      </c>
      <c r="F12" s="665"/>
      <c r="G12" s="665"/>
      <c r="H12" s="666"/>
      <c r="I12" s="637">
        <f>参考様式2_費用明細書【窓・ドア・断熱材】!M39</f>
        <v>0</v>
      </c>
      <c r="J12" s="637"/>
      <c r="K12" s="637"/>
      <c r="L12" s="224" t="s">
        <v>1</v>
      </c>
      <c r="Q12" s="223"/>
      <c r="R12" s="664" t="s">
        <v>319</v>
      </c>
      <c r="S12" s="664"/>
      <c r="T12" s="665" t="s">
        <v>318</v>
      </c>
      <c r="U12" s="665"/>
      <c r="V12" s="665"/>
      <c r="W12" s="666"/>
      <c r="X12" s="636">
        <v>2130136</v>
      </c>
      <c r="Y12" s="636"/>
      <c r="Z12" s="636"/>
      <c r="AA12" s="225" t="s">
        <v>1</v>
      </c>
    </row>
    <row r="13" spans="1:36" ht="27.75" customHeight="1" x14ac:dyDescent="0.45">
      <c r="B13" s="226"/>
      <c r="C13" s="663" t="s">
        <v>320</v>
      </c>
      <c r="D13" s="663"/>
      <c r="E13" s="632" t="s">
        <v>318</v>
      </c>
      <c r="F13" s="632"/>
      <c r="G13" s="632"/>
      <c r="H13" s="633"/>
      <c r="I13" s="661">
        <f>参考様式2_費用明細書【窓・ドア・断熱材】!M40</f>
        <v>0</v>
      </c>
      <c r="J13" s="661"/>
      <c r="K13" s="661"/>
      <c r="L13" s="227" t="s">
        <v>1</v>
      </c>
      <c r="Q13" s="226"/>
      <c r="R13" s="663" t="s">
        <v>320</v>
      </c>
      <c r="S13" s="663"/>
      <c r="T13" s="632" t="s">
        <v>318</v>
      </c>
      <c r="U13" s="632"/>
      <c r="V13" s="632"/>
      <c r="W13" s="633"/>
      <c r="X13" s="662">
        <v>569136</v>
      </c>
      <c r="Y13" s="662"/>
      <c r="Z13" s="662"/>
      <c r="AA13" s="227" t="s">
        <v>1</v>
      </c>
    </row>
    <row r="14" spans="1:36" ht="27.75" customHeight="1" thickBot="1" x14ac:dyDescent="0.5">
      <c r="B14" s="228"/>
      <c r="C14" s="658" t="s">
        <v>321</v>
      </c>
      <c r="D14" s="658"/>
      <c r="E14" s="659" t="s">
        <v>318</v>
      </c>
      <c r="F14" s="659"/>
      <c r="G14" s="659"/>
      <c r="H14" s="660"/>
      <c r="I14" s="656">
        <f>参考様式2_費用明細書【窓・ドア・断熱材】!M41</f>
        <v>0</v>
      </c>
      <c r="J14" s="656"/>
      <c r="K14" s="656"/>
      <c r="L14" s="229" t="s">
        <v>1</v>
      </c>
      <c r="Q14" s="228"/>
      <c r="R14" s="658" t="s">
        <v>321</v>
      </c>
      <c r="S14" s="658"/>
      <c r="T14" s="659" t="s">
        <v>318</v>
      </c>
      <c r="U14" s="659"/>
      <c r="V14" s="659"/>
      <c r="W14" s="660"/>
      <c r="X14" s="657">
        <v>3505710</v>
      </c>
      <c r="Y14" s="657"/>
      <c r="Z14" s="657"/>
      <c r="AA14" s="229" t="s">
        <v>1</v>
      </c>
    </row>
    <row r="15" spans="1:36" ht="27.75" customHeight="1" thickTop="1" thickBot="1" x14ac:dyDescent="0.5">
      <c r="B15" s="649" t="s">
        <v>24</v>
      </c>
      <c r="C15" s="650"/>
      <c r="D15" s="650"/>
      <c r="E15" s="650"/>
      <c r="F15" s="650"/>
      <c r="G15" s="650"/>
      <c r="H15" s="650"/>
      <c r="I15" s="651">
        <f>SUM(I12:K14)</f>
        <v>0</v>
      </c>
      <c r="J15" s="651"/>
      <c r="K15" s="651"/>
      <c r="L15" s="230" t="s">
        <v>1</v>
      </c>
      <c r="Q15" s="649" t="s">
        <v>24</v>
      </c>
      <c r="R15" s="650"/>
      <c r="S15" s="650"/>
      <c r="T15" s="650"/>
      <c r="U15" s="650"/>
      <c r="V15" s="650"/>
      <c r="W15" s="650"/>
      <c r="X15" s="652">
        <v>6204982</v>
      </c>
      <c r="Y15" s="652"/>
      <c r="Z15" s="652"/>
      <c r="AA15" s="230" t="s">
        <v>1</v>
      </c>
    </row>
    <row r="16" spans="1:36" ht="6" customHeight="1" x14ac:dyDescent="0.45">
      <c r="B16" s="231"/>
      <c r="C16" s="231"/>
      <c r="D16" s="231"/>
      <c r="E16" s="231"/>
      <c r="F16" s="231"/>
      <c r="G16" s="231"/>
      <c r="H16" s="231"/>
      <c r="I16" s="231"/>
      <c r="J16" s="231"/>
      <c r="K16" s="231"/>
      <c r="L16" s="232"/>
      <c r="Q16" s="231"/>
      <c r="R16" s="231"/>
      <c r="S16" s="231"/>
      <c r="T16" s="231"/>
      <c r="U16" s="231"/>
      <c r="V16" s="231"/>
      <c r="W16" s="231"/>
      <c r="X16" s="231"/>
      <c r="Y16" s="231"/>
      <c r="Z16" s="231"/>
      <c r="AA16" s="232"/>
    </row>
    <row r="17" spans="1:34" ht="17.399999999999999" customHeight="1" thickBot="1" x14ac:dyDescent="0.5">
      <c r="B17" s="653" t="s">
        <v>150</v>
      </c>
      <c r="C17" s="653"/>
      <c r="D17" s="653"/>
      <c r="E17" s="653"/>
      <c r="F17" s="653"/>
      <c r="G17" s="653"/>
      <c r="H17" s="653"/>
      <c r="I17" s="653"/>
      <c r="J17" s="653"/>
      <c r="K17" s="653"/>
      <c r="L17" s="653"/>
      <c r="M17" s="231"/>
      <c r="N17" s="231"/>
      <c r="O17" s="231"/>
      <c r="P17" s="231"/>
      <c r="Q17" s="653" t="s">
        <v>150</v>
      </c>
      <c r="R17" s="653"/>
      <c r="S17" s="653"/>
      <c r="T17" s="653"/>
      <c r="U17" s="653"/>
      <c r="V17" s="653"/>
      <c r="W17" s="653"/>
      <c r="X17" s="653"/>
      <c r="Y17" s="653"/>
      <c r="Z17" s="653"/>
      <c r="AA17" s="653"/>
      <c r="AB17" s="231"/>
      <c r="AD17" s="233"/>
    </row>
    <row r="18" spans="1:34" ht="17.399999999999999" customHeight="1" thickBot="1" x14ac:dyDescent="0.5">
      <c r="B18" s="623" t="s">
        <v>23</v>
      </c>
      <c r="C18" s="624"/>
      <c r="D18" s="624"/>
      <c r="E18" s="624"/>
      <c r="F18" s="624"/>
      <c r="G18" s="624"/>
      <c r="H18" s="625"/>
      <c r="I18" s="626" t="s">
        <v>22</v>
      </c>
      <c r="J18" s="627"/>
      <c r="K18" s="627"/>
      <c r="L18" s="628"/>
      <c r="Q18" s="629" t="s">
        <v>23</v>
      </c>
      <c r="R18" s="630"/>
      <c r="S18" s="630"/>
      <c r="T18" s="630"/>
      <c r="U18" s="630"/>
      <c r="V18" s="630"/>
      <c r="W18" s="631"/>
      <c r="X18" s="638" t="s">
        <v>22</v>
      </c>
      <c r="Y18" s="639"/>
      <c r="Z18" s="639"/>
      <c r="AA18" s="640"/>
    </row>
    <row r="19" spans="1:34" ht="17.399999999999999" customHeight="1" thickTop="1" thickBot="1" x14ac:dyDescent="0.5">
      <c r="B19" s="641" t="s">
        <v>21</v>
      </c>
      <c r="C19" s="642"/>
      <c r="D19" s="642"/>
      <c r="E19" s="642"/>
      <c r="F19" s="643" t="s">
        <v>20</v>
      </c>
      <c r="G19" s="643"/>
      <c r="H19" s="643"/>
      <c r="I19" s="126" t="s">
        <v>19</v>
      </c>
      <c r="J19" s="126" t="s">
        <v>18</v>
      </c>
      <c r="K19" s="126" t="s">
        <v>3</v>
      </c>
      <c r="L19" s="234"/>
      <c r="Q19" s="644" t="s">
        <v>21</v>
      </c>
      <c r="R19" s="645"/>
      <c r="S19" s="645"/>
      <c r="T19" s="645"/>
      <c r="U19" s="646" t="s">
        <v>20</v>
      </c>
      <c r="V19" s="647"/>
      <c r="W19" s="648"/>
      <c r="X19" s="26" t="s">
        <v>19</v>
      </c>
      <c r="Y19" s="26" t="s">
        <v>18</v>
      </c>
      <c r="Z19" s="26" t="s">
        <v>3</v>
      </c>
      <c r="AA19" s="235"/>
    </row>
    <row r="20" spans="1:34" ht="27.9" customHeight="1" x14ac:dyDescent="0.45">
      <c r="B20" s="603"/>
      <c r="C20" s="604"/>
      <c r="D20" s="604"/>
      <c r="E20" s="604"/>
      <c r="F20" s="605"/>
      <c r="G20" s="606"/>
      <c r="H20" s="607"/>
      <c r="I20" s="27"/>
      <c r="J20" s="27"/>
      <c r="K20" s="27"/>
      <c r="L20" s="236" t="s">
        <v>1</v>
      </c>
      <c r="Q20" s="608" t="s">
        <v>128</v>
      </c>
      <c r="R20" s="609"/>
      <c r="S20" s="609"/>
      <c r="T20" s="609"/>
      <c r="U20" s="610" t="s">
        <v>17</v>
      </c>
      <c r="V20" s="611"/>
      <c r="W20" s="612"/>
      <c r="X20" s="28">
        <v>500000</v>
      </c>
      <c r="Y20" s="28"/>
      <c r="Z20" s="28"/>
      <c r="AA20" s="236" t="s">
        <v>1</v>
      </c>
    </row>
    <row r="21" spans="1:34" ht="27.9" customHeight="1" x14ac:dyDescent="0.45">
      <c r="B21" s="613"/>
      <c r="C21" s="614"/>
      <c r="D21" s="614"/>
      <c r="E21" s="614"/>
      <c r="F21" s="615"/>
      <c r="G21" s="616"/>
      <c r="H21" s="617"/>
      <c r="I21" s="29"/>
      <c r="J21" s="30"/>
      <c r="K21" s="30"/>
      <c r="L21" s="237" t="s">
        <v>14</v>
      </c>
      <c r="Q21" s="618" t="s">
        <v>16</v>
      </c>
      <c r="R21" s="619"/>
      <c r="S21" s="619"/>
      <c r="T21" s="619"/>
      <c r="U21" s="620" t="s">
        <v>15</v>
      </c>
      <c r="V21" s="621"/>
      <c r="W21" s="622"/>
      <c r="X21" s="31"/>
      <c r="Y21" s="31">
        <v>100000</v>
      </c>
      <c r="Z21" s="238">
        <v>300000</v>
      </c>
      <c r="AA21" s="237" t="s">
        <v>14</v>
      </c>
    </row>
    <row r="22" spans="1:34" ht="27.9" customHeight="1" thickBot="1" x14ac:dyDescent="0.5">
      <c r="A22" s="215"/>
      <c r="B22" s="593"/>
      <c r="C22" s="594"/>
      <c r="D22" s="594"/>
      <c r="E22" s="594"/>
      <c r="F22" s="595"/>
      <c r="G22" s="596"/>
      <c r="H22" s="597"/>
      <c r="I22" s="32"/>
      <c r="J22" s="32"/>
      <c r="K22" s="32"/>
      <c r="L22" s="239" t="s">
        <v>1</v>
      </c>
      <c r="M22" s="215"/>
      <c r="N22" s="215"/>
      <c r="O22" s="215"/>
      <c r="P22" s="215"/>
      <c r="Q22" s="598" t="s">
        <v>13</v>
      </c>
      <c r="R22" s="599"/>
      <c r="S22" s="599"/>
      <c r="T22" s="599"/>
      <c r="U22" s="600" t="s">
        <v>12</v>
      </c>
      <c r="V22" s="601"/>
      <c r="W22" s="602"/>
      <c r="X22" s="33">
        <v>100000</v>
      </c>
      <c r="Y22" s="33"/>
      <c r="Z22" s="33"/>
      <c r="AA22" s="239" t="s">
        <v>1</v>
      </c>
      <c r="AB22" s="215"/>
      <c r="AC22" s="215"/>
    </row>
    <row r="23" spans="1:34" ht="6" customHeight="1" x14ac:dyDescent="0.45">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D23" s="233"/>
      <c r="AE23" s="240"/>
    </row>
    <row r="24" spans="1:34" ht="17.399999999999999" customHeight="1" thickBot="1" x14ac:dyDescent="0.5">
      <c r="B24" s="241" t="s">
        <v>11</v>
      </c>
      <c r="C24" s="231"/>
      <c r="D24" s="231"/>
      <c r="E24" s="231"/>
      <c r="F24" s="231"/>
      <c r="G24" s="231"/>
      <c r="H24" s="231"/>
      <c r="I24" s="231"/>
      <c r="J24" s="231"/>
      <c r="K24" s="231"/>
      <c r="L24" s="231"/>
      <c r="M24" s="231"/>
      <c r="N24" s="231"/>
      <c r="O24" s="231"/>
      <c r="P24" s="231"/>
      <c r="Q24" s="241" t="s">
        <v>11</v>
      </c>
      <c r="R24" s="231"/>
      <c r="S24" s="231"/>
      <c r="T24" s="231"/>
      <c r="U24" s="231"/>
      <c r="V24" s="231"/>
      <c r="W24" s="231"/>
      <c r="X24" s="231"/>
      <c r="Y24" s="231"/>
      <c r="Z24" s="231"/>
      <c r="AA24" s="231"/>
      <c r="AB24" s="231"/>
      <c r="AD24" s="233"/>
    </row>
    <row r="25" spans="1:34" ht="17.399999999999999" customHeight="1" thickBot="1" x14ac:dyDescent="0.5">
      <c r="B25" s="564"/>
      <c r="C25" s="565"/>
      <c r="D25" s="565"/>
      <c r="E25" s="566"/>
      <c r="F25" s="569" t="s">
        <v>10</v>
      </c>
      <c r="G25" s="569"/>
      <c r="H25" s="569" t="s">
        <v>9</v>
      </c>
      <c r="I25" s="569"/>
      <c r="J25" s="569" t="s">
        <v>3</v>
      </c>
      <c r="K25" s="569"/>
      <c r="L25" s="570"/>
      <c r="M25" s="231"/>
      <c r="N25" s="231"/>
      <c r="O25" s="231"/>
      <c r="P25" s="231"/>
      <c r="Q25" s="564"/>
      <c r="R25" s="565"/>
      <c r="S25" s="565"/>
      <c r="T25" s="566"/>
      <c r="U25" s="569" t="s">
        <v>10</v>
      </c>
      <c r="V25" s="569"/>
      <c r="W25" s="569" t="s">
        <v>9</v>
      </c>
      <c r="X25" s="569"/>
      <c r="Y25" s="569" t="s">
        <v>3</v>
      </c>
      <c r="Z25" s="569"/>
      <c r="AA25" s="570"/>
      <c r="AB25" s="231"/>
      <c r="AD25" s="233"/>
    </row>
    <row r="26" spans="1:34" s="213" customFormat="1" ht="27.75" customHeight="1" thickTop="1" x14ac:dyDescent="0.45">
      <c r="B26" s="571" t="s">
        <v>315</v>
      </c>
      <c r="C26" s="572"/>
      <c r="D26" s="572"/>
      <c r="E26" s="573"/>
      <c r="F26" s="574">
        <f>I12/3*2</f>
        <v>0</v>
      </c>
      <c r="G26" s="575"/>
      <c r="H26" s="574">
        <f>I13/3*2</f>
        <v>0</v>
      </c>
      <c r="I26" s="575"/>
      <c r="J26" s="574">
        <f>I14/3*2</f>
        <v>0</v>
      </c>
      <c r="K26" s="575"/>
      <c r="L26" s="552" t="s">
        <v>1</v>
      </c>
      <c r="M26" s="231"/>
      <c r="N26" s="231"/>
      <c r="O26" s="231"/>
      <c r="P26" s="231"/>
      <c r="Q26" s="576" t="s">
        <v>8</v>
      </c>
      <c r="R26" s="577"/>
      <c r="S26" s="577"/>
      <c r="T26" s="578"/>
      <c r="U26" s="579">
        <v>1420090.6666666667</v>
      </c>
      <c r="V26" s="580"/>
      <c r="W26" s="579">
        <v>379424</v>
      </c>
      <c r="X26" s="580"/>
      <c r="Y26" s="579">
        <v>2337140</v>
      </c>
      <c r="Z26" s="580"/>
      <c r="AA26" s="581" t="s">
        <v>1</v>
      </c>
      <c r="AB26" s="231"/>
      <c r="AD26" s="231"/>
      <c r="AE26" s="231"/>
      <c r="AF26" s="242"/>
    </row>
    <row r="27" spans="1:34" s="213" customFormat="1" ht="27.75" customHeight="1" thickBot="1" x14ac:dyDescent="0.5">
      <c r="B27" s="583" t="s">
        <v>316</v>
      </c>
      <c r="C27" s="584"/>
      <c r="D27" s="584"/>
      <c r="E27" s="585"/>
      <c r="F27" s="586">
        <f>I12-SUM(I20:I22)</f>
        <v>0</v>
      </c>
      <c r="G27" s="587"/>
      <c r="H27" s="586">
        <f>I13-SUM(J20:J22)</f>
        <v>0</v>
      </c>
      <c r="I27" s="587"/>
      <c r="J27" s="586">
        <f>I14-SUM(K20:K22)</f>
        <v>0</v>
      </c>
      <c r="K27" s="587"/>
      <c r="L27" s="553"/>
      <c r="M27" s="231"/>
      <c r="N27" s="231"/>
      <c r="O27" s="231"/>
      <c r="P27" s="231"/>
      <c r="Q27" s="588" t="s">
        <v>7</v>
      </c>
      <c r="R27" s="589"/>
      <c r="S27" s="589"/>
      <c r="T27" s="590"/>
      <c r="U27" s="591">
        <v>1530136</v>
      </c>
      <c r="V27" s="592"/>
      <c r="W27" s="591">
        <v>469136</v>
      </c>
      <c r="X27" s="592"/>
      <c r="Y27" s="591">
        <v>3205710</v>
      </c>
      <c r="Z27" s="592"/>
      <c r="AA27" s="582"/>
      <c r="AB27" s="231"/>
      <c r="AD27" s="231"/>
      <c r="AE27" s="231"/>
      <c r="AF27" s="242"/>
    </row>
    <row r="28" spans="1:34" ht="6" customHeight="1" x14ac:dyDescent="0.45">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D28" s="240"/>
      <c r="AE28" s="240"/>
      <c r="AF28" s="240"/>
      <c r="AG28" s="240"/>
      <c r="AH28" s="240"/>
    </row>
    <row r="29" spans="1:34" ht="17.399999999999999" customHeight="1" thickBot="1" x14ac:dyDescent="0.5">
      <c r="A29" s="215"/>
      <c r="B29" s="563" t="s">
        <v>6</v>
      </c>
      <c r="C29" s="563"/>
      <c r="D29" s="563"/>
      <c r="E29" s="563"/>
      <c r="F29" s="563"/>
      <c r="G29" s="563"/>
      <c r="H29" s="563"/>
      <c r="I29" s="563"/>
      <c r="J29" s="563"/>
      <c r="K29" s="563"/>
      <c r="L29" s="563"/>
      <c r="M29" s="240"/>
      <c r="N29" s="240"/>
      <c r="O29" s="240"/>
      <c r="P29" s="240"/>
      <c r="Q29" s="563" t="s">
        <v>6</v>
      </c>
      <c r="R29" s="563"/>
      <c r="S29" s="563"/>
      <c r="T29" s="563"/>
      <c r="U29" s="563"/>
      <c r="V29" s="563"/>
      <c r="W29" s="563"/>
      <c r="X29" s="563"/>
      <c r="Y29" s="563"/>
      <c r="Z29" s="563"/>
      <c r="AA29" s="563"/>
      <c r="AB29" s="240"/>
      <c r="AC29" s="215"/>
      <c r="AD29" s="240"/>
      <c r="AE29" s="240"/>
      <c r="AF29" s="240"/>
      <c r="AG29" s="240"/>
      <c r="AH29" s="240"/>
    </row>
    <row r="30" spans="1:34" ht="17.399999999999999" customHeight="1" thickBot="1" x14ac:dyDescent="0.5">
      <c r="B30" s="564"/>
      <c r="C30" s="565"/>
      <c r="D30" s="565"/>
      <c r="E30" s="566"/>
      <c r="F30" s="567" t="s">
        <v>5</v>
      </c>
      <c r="G30" s="567"/>
      <c r="H30" s="567" t="s">
        <v>4</v>
      </c>
      <c r="I30" s="567"/>
      <c r="J30" s="567" t="s">
        <v>3</v>
      </c>
      <c r="K30" s="567"/>
      <c r="L30" s="568"/>
      <c r="M30" s="242"/>
      <c r="N30" s="242"/>
      <c r="O30" s="242"/>
      <c r="P30" s="242"/>
      <c r="Q30" s="564"/>
      <c r="R30" s="565"/>
      <c r="S30" s="565"/>
      <c r="T30" s="566"/>
      <c r="U30" s="567" t="s">
        <v>5</v>
      </c>
      <c r="V30" s="567"/>
      <c r="W30" s="567" t="s">
        <v>4</v>
      </c>
      <c r="X30" s="567"/>
      <c r="Y30" s="567" t="s">
        <v>3</v>
      </c>
      <c r="Z30" s="567"/>
      <c r="AA30" s="568"/>
      <c r="AB30" s="242"/>
      <c r="AD30" s="240"/>
      <c r="AE30" s="240"/>
      <c r="AF30" s="240"/>
      <c r="AG30" s="240"/>
      <c r="AH30" s="240"/>
    </row>
    <row r="31" spans="1:34" ht="27.75" customHeight="1" thickTop="1" thickBot="1" x14ac:dyDescent="0.5">
      <c r="B31" s="559" t="s">
        <v>317</v>
      </c>
      <c r="C31" s="560"/>
      <c r="D31" s="560"/>
      <c r="E31" s="561"/>
      <c r="F31" s="562">
        <f>参考様式2_費用明細書【窓・ドア・断熱材】!M33</f>
        <v>0</v>
      </c>
      <c r="G31" s="562"/>
      <c r="H31" s="562">
        <f>参考様式2_費用明細書【窓・ドア・断熱材】!M34</f>
        <v>0</v>
      </c>
      <c r="I31" s="562"/>
      <c r="J31" s="562">
        <f>参考様式2_費用明細書【窓・ドア・断熱材】!M35</f>
        <v>0</v>
      </c>
      <c r="K31" s="562"/>
      <c r="L31" s="552" t="s">
        <v>1</v>
      </c>
      <c r="M31" s="242"/>
      <c r="N31" s="242"/>
      <c r="O31" s="242"/>
      <c r="P31" s="242"/>
      <c r="Q31" s="559" t="s">
        <v>317</v>
      </c>
      <c r="R31" s="560"/>
      <c r="S31" s="560"/>
      <c r="T31" s="561"/>
      <c r="U31" s="551">
        <v>1419000</v>
      </c>
      <c r="V31" s="551"/>
      <c r="W31" s="551">
        <v>376000</v>
      </c>
      <c r="X31" s="551"/>
      <c r="Y31" s="551">
        <v>2335000</v>
      </c>
      <c r="Z31" s="551"/>
      <c r="AA31" s="552" t="s">
        <v>1</v>
      </c>
      <c r="AB31" s="242"/>
      <c r="AD31" s="240"/>
      <c r="AE31" s="240"/>
      <c r="AF31" s="240"/>
      <c r="AG31" s="240"/>
      <c r="AH31" s="240"/>
    </row>
    <row r="32" spans="1:34" ht="33.75" customHeight="1" thickBot="1" x14ac:dyDescent="0.5">
      <c r="B32" s="554" t="s">
        <v>151</v>
      </c>
      <c r="C32" s="555"/>
      <c r="D32" s="555"/>
      <c r="E32" s="556"/>
      <c r="F32" s="557">
        <f>ROUNDDOWN(MIN(F27,F26,F31),-3)</f>
        <v>0</v>
      </c>
      <c r="G32" s="558"/>
      <c r="H32" s="557">
        <f>ROUNDDOWN(MIN(H27,H26,H31),-3)</f>
        <v>0</v>
      </c>
      <c r="I32" s="558"/>
      <c r="J32" s="557">
        <f>ROUNDDOWN(MIN(J27,J26,J31),-3)</f>
        <v>0</v>
      </c>
      <c r="K32" s="558"/>
      <c r="L32" s="553"/>
      <c r="M32" s="242"/>
      <c r="N32" s="242"/>
      <c r="O32" s="242"/>
      <c r="P32" s="242"/>
      <c r="Q32" s="554" t="s">
        <v>151</v>
      </c>
      <c r="R32" s="555"/>
      <c r="S32" s="555"/>
      <c r="T32" s="556"/>
      <c r="U32" s="549">
        <v>1419000</v>
      </c>
      <c r="V32" s="550"/>
      <c r="W32" s="549">
        <v>376000</v>
      </c>
      <c r="X32" s="550"/>
      <c r="Y32" s="549">
        <v>2335000</v>
      </c>
      <c r="Z32" s="550"/>
      <c r="AA32" s="553"/>
      <c r="AB32" s="242"/>
      <c r="AD32" s="240"/>
      <c r="AE32" s="240"/>
      <c r="AF32" s="240"/>
      <c r="AG32" s="240"/>
      <c r="AH32" s="240"/>
    </row>
    <row r="33" spans="2:37" ht="17.25" customHeight="1" x14ac:dyDescent="0.45">
      <c r="B33" s="243"/>
      <c r="C33" s="243"/>
      <c r="D33" s="243"/>
      <c r="E33" s="243"/>
      <c r="F33" s="131"/>
      <c r="G33" s="131"/>
      <c r="H33" s="131"/>
      <c r="I33" s="131"/>
      <c r="J33" s="131"/>
      <c r="K33" s="131"/>
      <c r="L33" s="244"/>
      <c r="M33" s="242"/>
      <c r="N33" s="242"/>
      <c r="O33" s="242"/>
      <c r="P33" s="242"/>
      <c r="Q33" s="243"/>
      <c r="R33" s="243"/>
      <c r="S33" s="243"/>
      <c r="T33" s="243"/>
      <c r="U33" s="131"/>
      <c r="V33" s="131"/>
      <c r="W33" s="131"/>
      <c r="X33" s="131"/>
      <c r="Y33" s="131"/>
      <c r="Z33" s="131"/>
      <c r="AA33" s="244"/>
      <c r="AB33" s="242"/>
      <c r="AD33" s="240"/>
      <c r="AE33" s="240"/>
      <c r="AF33" s="240"/>
      <c r="AG33" s="240"/>
      <c r="AH33" s="240"/>
    </row>
    <row r="34" spans="2:37" ht="17.399999999999999" customHeight="1" thickBot="1" x14ac:dyDescent="0.5">
      <c r="F34" s="215"/>
      <c r="G34" s="215"/>
      <c r="H34" s="215"/>
      <c r="I34" s="245"/>
      <c r="J34" s="245"/>
      <c r="K34" s="246" t="s">
        <v>322</v>
      </c>
      <c r="L34" s="245"/>
      <c r="M34" s="242"/>
      <c r="N34" s="242"/>
      <c r="O34" s="242"/>
      <c r="P34" s="242"/>
      <c r="U34" s="215"/>
      <c r="V34" s="215"/>
      <c r="W34" s="215"/>
      <c r="X34" s="245"/>
      <c r="Y34" s="245"/>
      <c r="Z34" s="246" t="s">
        <v>322</v>
      </c>
      <c r="AA34" s="245"/>
      <c r="AB34" s="242"/>
      <c r="AD34" s="240"/>
      <c r="AE34" s="240"/>
      <c r="AF34" s="240"/>
      <c r="AG34" s="240"/>
      <c r="AH34" s="240"/>
    </row>
    <row r="35" spans="2:37" ht="17.399999999999999" customHeight="1" thickBot="1" x14ac:dyDescent="0.5">
      <c r="F35" s="215"/>
      <c r="G35" s="215"/>
      <c r="H35" s="546" t="s">
        <v>2</v>
      </c>
      <c r="I35" s="547"/>
      <c r="J35" s="547"/>
      <c r="K35" s="547"/>
      <c r="L35" s="548"/>
      <c r="M35" s="242"/>
      <c r="N35" s="242"/>
      <c r="O35" s="242"/>
      <c r="P35" s="242"/>
      <c r="U35" s="215"/>
      <c r="V35" s="215"/>
      <c r="W35" s="546" t="s">
        <v>2</v>
      </c>
      <c r="X35" s="547"/>
      <c r="Y35" s="547"/>
      <c r="Z35" s="547"/>
      <c r="AA35" s="548"/>
      <c r="AB35" s="242"/>
      <c r="AD35" s="240"/>
      <c r="AE35" s="240"/>
      <c r="AF35" s="240"/>
      <c r="AG35" s="240"/>
      <c r="AH35" s="240"/>
    </row>
    <row r="36" spans="2:37" ht="19.5" customHeight="1" thickTop="1" x14ac:dyDescent="0.45">
      <c r="F36" s="215"/>
      <c r="G36" s="215"/>
      <c r="H36" s="538">
        <f>SUMIF(F32:K32,"&gt;0")</f>
        <v>0</v>
      </c>
      <c r="I36" s="539"/>
      <c r="J36" s="539"/>
      <c r="K36" s="539"/>
      <c r="L36" s="542" t="s">
        <v>1</v>
      </c>
      <c r="M36" s="242"/>
      <c r="N36" s="242"/>
      <c r="O36" s="242"/>
      <c r="P36" s="242"/>
      <c r="U36" s="215"/>
      <c r="V36" s="215"/>
      <c r="W36" s="538">
        <v>4130000</v>
      </c>
      <c r="X36" s="539"/>
      <c r="Y36" s="539"/>
      <c r="Z36" s="539"/>
      <c r="AA36" s="544" t="s">
        <v>1</v>
      </c>
      <c r="AB36" s="242"/>
      <c r="AD36" s="240"/>
      <c r="AE36" s="240"/>
      <c r="AF36" s="240"/>
      <c r="AG36" s="240"/>
      <c r="AH36" s="240"/>
    </row>
    <row r="37" spans="2:37" ht="19.5" customHeight="1" thickBot="1" x14ac:dyDescent="0.5">
      <c r="F37" s="215"/>
      <c r="G37" s="215"/>
      <c r="H37" s="540"/>
      <c r="I37" s="541"/>
      <c r="J37" s="541"/>
      <c r="K37" s="541"/>
      <c r="L37" s="543"/>
      <c r="M37" s="242"/>
      <c r="N37" s="242"/>
      <c r="O37" s="242"/>
      <c r="P37" s="242"/>
      <c r="U37" s="215"/>
      <c r="V37" s="215"/>
      <c r="W37" s="540"/>
      <c r="X37" s="541"/>
      <c r="Y37" s="541"/>
      <c r="Z37" s="541"/>
      <c r="AA37" s="545"/>
      <c r="AB37" s="242"/>
      <c r="AD37" s="240"/>
      <c r="AE37" s="240"/>
      <c r="AF37" s="240"/>
      <c r="AG37" s="240"/>
      <c r="AH37" s="240"/>
    </row>
    <row r="38" spans="2:37" ht="17.399999999999999" customHeight="1" x14ac:dyDescent="0.45">
      <c r="M38" s="242"/>
      <c r="N38" s="242"/>
      <c r="O38" s="242"/>
      <c r="P38" s="242"/>
      <c r="AB38" s="242"/>
      <c r="AD38" s="240"/>
    </row>
    <row r="39" spans="2:37" ht="17.399999999999999" customHeight="1" x14ac:dyDescent="0.45">
      <c r="M39" s="242"/>
      <c r="N39" s="242"/>
      <c r="O39" s="242"/>
      <c r="P39" s="242"/>
      <c r="AB39" s="242"/>
      <c r="AD39" s="240"/>
      <c r="AE39" s="240"/>
      <c r="AF39" s="240"/>
      <c r="AG39" s="240"/>
      <c r="AH39" s="240"/>
    </row>
    <row r="40" spans="2:37" ht="17.399999999999999" customHeight="1" x14ac:dyDescent="0.45">
      <c r="M40" s="242"/>
      <c r="N40" s="242"/>
      <c r="O40" s="242"/>
      <c r="P40" s="242"/>
      <c r="AB40" s="242"/>
      <c r="AD40" s="240"/>
      <c r="AE40" s="240"/>
      <c r="AF40" s="240"/>
      <c r="AG40" s="240"/>
      <c r="AH40" s="240"/>
    </row>
    <row r="41" spans="2:37" ht="17.399999999999999" customHeight="1" x14ac:dyDescent="0.45">
      <c r="M41" s="242"/>
      <c r="N41" s="242"/>
      <c r="O41" s="242"/>
      <c r="P41" s="242"/>
      <c r="AB41" s="242"/>
      <c r="AD41" s="240"/>
      <c r="AE41" s="240"/>
      <c r="AF41" s="240"/>
      <c r="AG41" s="240"/>
      <c r="AH41" s="240"/>
    </row>
    <row r="42" spans="2:37" ht="17.399999999999999" customHeight="1" x14ac:dyDescent="0.45">
      <c r="M42" s="242"/>
      <c r="N42" s="242"/>
      <c r="O42" s="242"/>
      <c r="P42" s="242"/>
      <c r="AB42" s="242"/>
      <c r="AD42" s="240"/>
      <c r="AE42" s="240"/>
      <c r="AF42" s="240"/>
      <c r="AG42" s="240"/>
      <c r="AH42" s="240"/>
    </row>
    <row r="43" spans="2:37" ht="17.399999999999999" customHeight="1" x14ac:dyDescent="0.45">
      <c r="M43" s="242"/>
      <c r="N43" s="242"/>
      <c r="O43" s="242"/>
      <c r="P43" s="242"/>
      <c r="AB43" s="242"/>
      <c r="AD43" s="240"/>
      <c r="AE43" s="240"/>
      <c r="AF43" s="240"/>
      <c r="AG43" s="240"/>
      <c r="AH43" s="240"/>
    </row>
    <row r="44" spans="2:37" ht="17.399999999999999" customHeight="1" x14ac:dyDescent="0.45">
      <c r="L44" s="242"/>
      <c r="M44" s="242"/>
      <c r="N44" s="242"/>
      <c r="O44" s="242"/>
      <c r="P44" s="242"/>
      <c r="AA44" s="242"/>
      <c r="AB44" s="242"/>
      <c r="AD44" s="240"/>
      <c r="AE44" s="240"/>
      <c r="AF44" s="240"/>
      <c r="AG44" s="240"/>
      <c r="AH44" s="240"/>
    </row>
    <row r="45" spans="2:37" ht="17.399999999999999" customHeight="1" x14ac:dyDescent="0.45">
      <c r="B45" s="241"/>
      <c r="I45" s="213"/>
      <c r="J45" s="213"/>
      <c r="K45" s="213"/>
      <c r="L45" s="222"/>
      <c r="M45" s="242"/>
      <c r="N45" s="242"/>
      <c r="O45" s="242"/>
      <c r="P45" s="242"/>
      <c r="Q45" s="241"/>
      <c r="X45" s="213"/>
      <c r="Y45" s="213"/>
      <c r="Z45" s="213"/>
      <c r="AA45" s="222"/>
      <c r="AB45" s="242"/>
      <c r="AD45" s="240"/>
      <c r="AE45" s="240"/>
      <c r="AF45" s="240"/>
      <c r="AG45" s="240"/>
      <c r="AH45" s="240"/>
    </row>
    <row r="46" spans="2:37" ht="17.399999999999999" customHeight="1" x14ac:dyDescent="0.45">
      <c r="B46" s="247"/>
      <c r="C46" s="247"/>
      <c r="G46" s="248"/>
      <c r="I46" s="249" t="s">
        <v>0</v>
      </c>
      <c r="J46" s="249"/>
      <c r="K46" s="249"/>
      <c r="L46" s="242"/>
      <c r="M46" s="242"/>
      <c r="N46" s="242"/>
      <c r="O46" s="242"/>
      <c r="P46" s="242"/>
      <c r="Q46" s="247"/>
      <c r="R46" s="247"/>
      <c r="V46" s="248"/>
      <c r="X46" s="249" t="s">
        <v>0</v>
      </c>
      <c r="Y46" s="249"/>
      <c r="Z46" s="249"/>
      <c r="AA46" s="242"/>
      <c r="AB46" s="242"/>
      <c r="AD46" s="240"/>
    </row>
    <row r="47" spans="2:37" ht="17.399999999999999" customHeight="1" x14ac:dyDescent="0.45">
      <c r="I47" s="213"/>
      <c r="J47" s="213"/>
      <c r="K47" s="213"/>
      <c r="X47" s="213"/>
      <c r="Y47" s="213"/>
      <c r="Z47" s="213"/>
      <c r="AD47" s="240"/>
    </row>
    <row r="48" spans="2:37" ht="17.399999999999999" customHeight="1" x14ac:dyDescent="0.45">
      <c r="AE48" s="240"/>
      <c r="AF48" s="240"/>
      <c r="AG48" s="240"/>
      <c r="AH48" s="240"/>
      <c r="AI48" s="240"/>
      <c r="AJ48" s="240"/>
      <c r="AK48" s="240"/>
    </row>
    <row r="49" spans="31:37" ht="17.399999999999999" customHeight="1" x14ac:dyDescent="0.45">
      <c r="AE49" s="240"/>
      <c r="AF49" s="240"/>
      <c r="AG49" s="240"/>
      <c r="AH49" s="240"/>
      <c r="AI49" s="240"/>
      <c r="AJ49" s="240"/>
      <c r="AK49" s="240"/>
    </row>
    <row r="50" spans="31:37" ht="17.399999999999999" customHeight="1" x14ac:dyDescent="0.45">
      <c r="AE50" s="240"/>
      <c r="AF50" s="240"/>
      <c r="AG50" s="240"/>
      <c r="AH50" s="240"/>
      <c r="AI50" s="240"/>
      <c r="AJ50" s="240"/>
      <c r="AK50" s="240"/>
    </row>
    <row r="51" spans="31:37" ht="17.399999999999999" customHeight="1" x14ac:dyDescent="0.45">
      <c r="AE51" s="240"/>
      <c r="AF51" s="240"/>
      <c r="AG51" s="240"/>
      <c r="AH51" s="240"/>
      <c r="AI51" s="240"/>
      <c r="AJ51" s="240"/>
      <c r="AK51" s="240"/>
    </row>
    <row r="53" spans="31:37" ht="17.399999999999999" customHeight="1" x14ac:dyDescent="0.45">
      <c r="AE53" s="240"/>
      <c r="AF53" s="240"/>
      <c r="AG53" s="240"/>
      <c r="AH53" s="240"/>
      <c r="AI53" s="240"/>
      <c r="AJ53" s="240"/>
      <c r="AK53" s="240"/>
    </row>
    <row r="54" spans="31:37" ht="17.399999999999999" customHeight="1" x14ac:dyDescent="0.45">
      <c r="AE54" s="240"/>
      <c r="AF54" s="240"/>
      <c r="AG54" s="240"/>
      <c r="AH54" s="240"/>
      <c r="AI54" s="240"/>
      <c r="AJ54" s="240"/>
      <c r="AK54" s="240"/>
    </row>
    <row r="55" spans="31:37" ht="17.399999999999999" customHeight="1" x14ac:dyDescent="0.45">
      <c r="AE55" s="240"/>
      <c r="AF55" s="240"/>
      <c r="AG55" s="240"/>
      <c r="AH55" s="240"/>
      <c r="AI55" s="240"/>
      <c r="AJ55" s="240"/>
      <c r="AK55" s="240"/>
    </row>
    <row r="56" spans="31:37" ht="17.399999999999999" customHeight="1" x14ac:dyDescent="0.45">
      <c r="AE56" s="240"/>
      <c r="AF56" s="240"/>
      <c r="AG56" s="240"/>
      <c r="AH56" s="240"/>
      <c r="AI56" s="240"/>
      <c r="AJ56" s="240"/>
      <c r="AK56" s="240"/>
    </row>
    <row r="58" spans="31:37" ht="17.399999999999999" customHeight="1" x14ac:dyDescent="0.45">
      <c r="AE58" s="240"/>
      <c r="AF58" s="240"/>
      <c r="AG58" s="240"/>
      <c r="AH58" s="240"/>
      <c r="AI58" s="240"/>
      <c r="AJ58" s="240"/>
      <c r="AK58" s="240"/>
    </row>
    <row r="59" spans="31:37" ht="17.399999999999999" customHeight="1" x14ac:dyDescent="0.45">
      <c r="AE59" s="240"/>
      <c r="AF59" s="240"/>
      <c r="AG59" s="240"/>
      <c r="AH59" s="240"/>
      <c r="AI59" s="240"/>
      <c r="AJ59" s="240"/>
      <c r="AK59" s="240"/>
    </row>
    <row r="60" spans="31:37" ht="17.399999999999999" customHeight="1" x14ac:dyDescent="0.45">
      <c r="AE60" s="240"/>
      <c r="AF60" s="240"/>
      <c r="AG60" s="240"/>
      <c r="AH60" s="240"/>
      <c r="AI60" s="240"/>
      <c r="AJ60" s="240"/>
      <c r="AK60" s="240"/>
    </row>
    <row r="65" spans="31:41" ht="17.399999999999999" customHeight="1" x14ac:dyDescent="0.45">
      <c r="AE65" s="240"/>
      <c r="AF65" s="240"/>
      <c r="AG65" s="240"/>
      <c r="AH65" s="240"/>
      <c r="AI65" s="250"/>
      <c r="AJ65" s="250"/>
      <c r="AK65" s="250"/>
      <c r="AL65" s="250"/>
      <c r="AM65" s="250"/>
      <c r="AN65" s="250"/>
      <c r="AO65" s="250"/>
    </row>
  </sheetData>
  <sheetProtection algorithmName="SHA-512" hashValue="MxyMu3iib56KvdcjGIw6JdCf8JOq4xOJlrO291X8QILENYoy/BY66aTfXnsbJ6vKOVG3CzLIwoEEdvTdDFGcnA==" saltValue="mbSYzs+jFzVedN0RxLMcqw==" spinCount="100000" sheet="1" objects="1" scenarios="1"/>
  <mergeCells count="114">
    <mergeCell ref="I7:L7"/>
    <mergeCell ref="X7:AA7"/>
    <mergeCell ref="B8:L8"/>
    <mergeCell ref="Q8:AA8"/>
    <mergeCell ref="B10:L10"/>
    <mergeCell ref="Q10:AA10"/>
    <mergeCell ref="I14:K14"/>
    <mergeCell ref="X14:Z14"/>
    <mergeCell ref="C14:D14"/>
    <mergeCell ref="E14:H14"/>
    <mergeCell ref="R14:S14"/>
    <mergeCell ref="T14:W14"/>
    <mergeCell ref="I13:K13"/>
    <mergeCell ref="X13:Z13"/>
    <mergeCell ref="I11:L11"/>
    <mergeCell ref="C13:D13"/>
    <mergeCell ref="C12:D12"/>
    <mergeCell ref="E13:H13"/>
    <mergeCell ref="E12:H12"/>
    <mergeCell ref="B11:H11"/>
    <mergeCell ref="Q11:W11"/>
    <mergeCell ref="R12:S12"/>
    <mergeCell ref="T12:W12"/>
    <mergeCell ref="R13:S13"/>
    <mergeCell ref="T13:W13"/>
    <mergeCell ref="X11:AA11"/>
    <mergeCell ref="X12:Z12"/>
    <mergeCell ref="I12:K12"/>
    <mergeCell ref="X18:AA18"/>
    <mergeCell ref="B19:E19"/>
    <mergeCell ref="F19:H19"/>
    <mergeCell ref="Q19:T19"/>
    <mergeCell ref="U19:W19"/>
    <mergeCell ref="B15:H15"/>
    <mergeCell ref="I15:K15"/>
    <mergeCell ref="Q15:W15"/>
    <mergeCell ref="X15:Z15"/>
    <mergeCell ref="B17:L17"/>
    <mergeCell ref="Q17:AA17"/>
    <mergeCell ref="B20:E20"/>
    <mergeCell ref="F20:H20"/>
    <mergeCell ref="Q20:T20"/>
    <mergeCell ref="U20:W20"/>
    <mergeCell ref="B21:E21"/>
    <mergeCell ref="F21:H21"/>
    <mergeCell ref="Q21:T21"/>
    <mergeCell ref="U21:W21"/>
    <mergeCell ref="B18:H18"/>
    <mergeCell ref="I18:L18"/>
    <mergeCell ref="Q18:W18"/>
    <mergeCell ref="B22:E22"/>
    <mergeCell ref="F22:H22"/>
    <mergeCell ref="Q22:T22"/>
    <mergeCell ref="U22:W22"/>
    <mergeCell ref="B25:E25"/>
    <mergeCell ref="F25:G25"/>
    <mergeCell ref="H25:I25"/>
    <mergeCell ref="J25:L25"/>
    <mergeCell ref="Q25:T25"/>
    <mergeCell ref="U25:V25"/>
    <mergeCell ref="W25:X25"/>
    <mergeCell ref="Y25:AA25"/>
    <mergeCell ref="B26:E26"/>
    <mergeCell ref="F26:G26"/>
    <mergeCell ref="H26:I26"/>
    <mergeCell ref="J26:K26"/>
    <mergeCell ref="L26:L27"/>
    <mergeCell ref="Q26:T26"/>
    <mergeCell ref="U26:V26"/>
    <mergeCell ref="W26:X26"/>
    <mergeCell ref="Y26:Z26"/>
    <mergeCell ref="AA26:AA27"/>
    <mergeCell ref="B27:E27"/>
    <mergeCell ref="F27:G27"/>
    <mergeCell ref="H27:I27"/>
    <mergeCell ref="J27:K27"/>
    <mergeCell ref="Q27:T27"/>
    <mergeCell ref="U27:V27"/>
    <mergeCell ref="W27:X27"/>
    <mergeCell ref="Y27:Z27"/>
    <mergeCell ref="B29:L29"/>
    <mergeCell ref="Q29:AA29"/>
    <mergeCell ref="B30:E30"/>
    <mergeCell ref="F30:G30"/>
    <mergeCell ref="H30:I30"/>
    <mergeCell ref="J30:L30"/>
    <mergeCell ref="Q30:T30"/>
    <mergeCell ref="U30:V30"/>
    <mergeCell ref="W30:X30"/>
    <mergeCell ref="Y30:AA30"/>
    <mergeCell ref="B32:E32"/>
    <mergeCell ref="F32:G32"/>
    <mergeCell ref="H32:I32"/>
    <mergeCell ref="J32:K32"/>
    <mergeCell ref="Q32:T32"/>
    <mergeCell ref="U32:V32"/>
    <mergeCell ref="B31:E31"/>
    <mergeCell ref="F31:G31"/>
    <mergeCell ref="H31:I31"/>
    <mergeCell ref="J31:K31"/>
    <mergeCell ref="L31:L32"/>
    <mergeCell ref="Q31:T31"/>
    <mergeCell ref="H36:K37"/>
    <mergeCell ref="L36:L37"/>
    <mergeCell ref="W36:Z37"/>
    <mergeCell ref="AA36:AA37"/>
    <mergeCell ref="H35:L35"/>
    <mergeCell ref="W35:AA35"/>
    <mergeCell ref="W32:X32"/>
    <mergeCell ref="Y32:Z32"/>
    <mergeCell ref="U31:V31"/>
    <mergeCell ref="W31:X31"/>
    <mergeCell ref="Y31:Z31"/>
    <mergeCell ref="AA31:AA32"/>
  </mergeCells>
  <phoneticPr fontId="4"/>
  <printOptions horizontalCentered="1"/>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11D9-9DFB-4C1B-ADA1-E420043E1831}">
  <sheetPr>
    <pageSetUpPr autoPageBreaks="0" fitToPage="1"/>
  </sheetPr>
  <dimension ref="C1:CW100"/>
  <sheetViews>
    <sheetView showGridLines="0" showZeros="0" zoomScale="70" zoomScaleNormal="70" zoomScaleSheetLayoutView="85" workbookViewId="0"/>
  </sheetViews>
  <sheetFormatPr defaultColWidth="9" defaultRowHeight="18.600000000000001" customHeight="1" outlineLevelRow="1" outlineLevelCol="1" x14ac:dyDescent="0.45"/>
  <cols>
    <col min="1" max="1" width="1.3984375" style="255" customWidth="1"/>
    <col min="2" max="2" width="2.09765625" style="255" customWidth="1"/>
    <col min="3" max="3" width="3.3984375" style="255" bestFit="1" customWidth="1"/>
    <col min="4" max="4" width="10" style="255" customWidth="1"/>
    <col min="5" max="5" width="8.69921875" style="255" customWidth="1"/>
    <col min="6" max="8" width="13.19921875" style="255" customWidth="1"/>
    <col min="9" max="9" width="17.5" style="255" customWidth="1"/>
    <col min="10" max="12" width="8.69921875" style="255" customWidth="1"/>
    <col min="13" max="13" width="14.09765625" style="255" customWidth="1"/>
    <col min="14" max="14" width="5" style="255" customWidth="1"/>
    <col min="15" max="15" width="10" style="255" customWidth="1"/>
    <col min="16" max="16" width="5" style="255" customWidth="1"/>
    <col min="17" max="17" width="11.59765625" style="255" customWidth="1"/>
    <col min="18" max="18" width="5" style="255" customWidth="1"/>
    <col min="19" max="19" width="10" style="255" customWidth="1"/>
    <col min="20" max="20" width="5" style="255" customWidth="1"/>
    <col min="21" max="21" width="10" style="255" customWidth="1"/>
    <col min="22" max="22" width="5.19921875" style="255" customWidth="1"/>
    <col min="23" max="23" width="10" style="255" customWidth="1"/>
    <col min="24" max="24" width="5.19921875" style="255" customWidth="1"/>
    <col min="25" max="25" width="10" style="255" customWidth="1"/>
    <col min="26" max="26" width="5.19921875" style="255" customWidth="1"/>
    <col min="27" max="27" width="10" style="255" customWidth="1"/>
    <col min="28" max="28" width="5.19921875" style="255" customWidth="1"/>
    <col min="29" max="29" width="10" style="255" customWidth="1"/>
    <col min="30" max="30" width="5.19921875" style="255" customWidth="1"/>
    <col min="31" max="31" width="10" style="255" customWidth="1"/>
    <col min="32" max="32" width="5.19921875" style="255" customWidth="1"/>
    <col min="33" max="33" width="10" style="255" customWidth="1"/>
    <col min="34" max="34" width="5.19921875" style="255" hidden="1" customWidth="1" outlineLevel="1"/>
    <col min="35" max="35" width="10" style="255" hidden="1" customWidth="1" outlineLevel="1"/>
    <col min="36" max="36" width="5.19921875" style="255" hidden="1" customWidth="1" outlineLevel="1"/>
    <col min="37" max="37" width="10" style="255" hidden="1" customWidth="1" outlineLevel="1"/>
    <col min="38" max="38" width="5.19921875" style="255" hidden="1" customWidth="1" outlineLevel="1"/>
    <col min="39" max="39" width="10" style="255" hidden="1" customWidth="1" outlineLevel="1"/>
    <col min="40" max="40" width="5.19921875" style="255" hidden="1" customWidth="1" outlineLevel="1"/>
    <col min="41" max="41" width="10" style="255" hidden="1" customWidth="1" outlineLevel="1"/>
    <col min="42" max="42" width="5.19921875" style="255" hidden="1" customWidth="1" outlineLevel="1"/>
    <col min="43" max="43" width="10" style="255" hidden="1" customWidth="1" outlineLevel="1"/>
    <col min="44" max="44" width="5.19921875" style="255" hidden="1" customWidth="1" outlineLevel="1"/>
    <col min="45" max="45" width="10" style="255" hidden="1" customWidth="1" outlineLevel="1"/>
    <col min="46" max="46" width="5.19921875" style="255" hidden="1" customWidth="1" outlineLevel="1"/>
    <col min="47" max="47" width="10" style="255" hidden="1" customWidth="1" outlineLevel="1"/>
    <col min="48" max="48" width="5.19921875" style="255" hidden="1" customWidth="1" outlineLevel="1"/>
    <col min="49" max="49" width="10" style="255" hidden="1" customWidth="1" outlineLevel="1"/>
    <col min="50" max="50" width="5.19921875" style="255" hidden="1" customWidth="1" outlineLevel="1"/>
    <col min="51" max="51" width="10" style="255" hidden="1" customWidth="1" outlineLevel="1"/>
    <col min="52" max="52" width="5.19921875" style="255" hidden="1" customWidth="1" outlineLevel="1"/>
    <col min="53" max="53" width="10" style="255" hidden="1" customWidth="1" outlineLevel="1"/>
    <col min="54" max="54" width="5.19921875" style="255" hidden="1" customWidth="1" outlineLevel="1"/>
    <col min="55" max="55" width="10" style="255" hidden="1" customWidth="1" outlineLevel="1"/>
    <col min="56" max="56" width="5.19921875" style="255" hidden="1" customWidth="1" outlineLevel="1"/>
    <col min="57" max="57" width="10" style="255" hidden="1" customWidth="1" outlineLevel="1"/>
    <col min="58" max="58" width="5.19921875" style="255" hidden="1" customWidth="1" outlineLevel="1"/>
    <col min="59" max="59" width="10" style="255" hidden="1" customWidth="1" outlineLevel="1"/>
    <col min="60" max="60" width="5.19921875" style="255" hidden="1" customWidth="1" outlineLevel="1"/>
    <col min="61" max="61" width="10" style="255" hidden="1" customWidth="1" outlineLevel="1"/>
    <col min="62" max="62" width="5.19921875" style="255" hidden="1" customWidth="1" outlineLevel="1"/>
    <col min="63" max="63" width="10" style="255" hidden="1" customWidth="1" outlineLevel="1"/>
    <col min="64" max="64" width="5.19921875" style="255" hidden="1" customWidth="1" outlineLevel="1"/>
    <col min="65" max="65" width="10" style="255" hidden="1" customWidth="1" outlineLevel="1"/>
    <col min="66" max="66" width="5.19921875" style="255" hidden="1" customWidth="1" outlineLevel="1"/>
    <col min="67" max="67" width="10" style="255" hidden="1" customWidth="1" outlineLevel="1"/>
    <col min="68" max="68" width="5.19921875" style="255" hidden="1" customWidth="1" outlineLevel="1"/>
    <col min="69" max="69" width="10" style="255" hidden="1" customWidth="1" outlineLevel="1"/>
    <col min="70" max="70" width="5.19921875" style="255" hidden="1" customWidth="1" outlineLevel="1"/>
    <col min="71" max="71" width="10" style="255" hidden="1" customWidth="1" outlineLevel="1"/>
    <col min="72" max="72" width="5.19921875" style="255" hidden="1" customWidth="1" outlineLevel="1"/>
    <col min="73" max="73" width="10" style="255" hidden="1" customWidth="1" outlineLevel="1"/>
    <col min="74" max="74" width="5.59765625" style="255" customWidth="1" collapsed="1"/>
    <col min="75" max="78" width="5.59765625" style="255" customWidth="1"/>
    <col min="79" max="79" width="3.3984375" style="255" bestFit="1" customWidth="1"/>
    <col min="80" max="80" width="10" style="255" customWidth="1"/>
    <col min="81" max="81" width="8.69921875" style="255" customWidth="1"/>
    <col min="82" max="84" width="13.19921875" style="255" customWidth="1"/>
    <col min="85" max="85" width="17.5" style="255" customWidth="1"/>
    <col min="86" max="88" width="8.69921875" style="255" customWidth="1"/>
    <col min="89" max="89" width="11.69921875" style="255" customWidth="1"/>
    <col min="90" max="90" width="5" style="255" customWidth="1"/>
    <col min="91" max="91" width="10" style="255" customWidth="1"/>
    <col min="92" max="92" width="5" style="255" customWidth="1"/>
    <col min="93" max="93" width="9.8984375" style="255" customWidth="1"/>
    <col min="94" max="94" width="5" style="255" customWidth="1"/>
    <col min="95" max="95" width="10.5" style="255" customWidth="1"/>
    <col min="96" max="96" width="5" style="255" customWidth="1"/>
    <col min="97" max="97" width="10" style="255" customWidth="1"/>
    <col min="98" max="98" width="5.19921875" style="255" customWidth="1"/>
    <col min="99" max="99" width="10" style="255" customWidth="1"/>
    <col min="100" max="100" width="5.59765625" style="255" customWidth="1"/>
    <col min="101" max="101" width="1.5" style="255" customWidth="1"/>
    <col min="102" max="16384" width="9" style="255"/>
  </cols>
  <sheetData>
    <row r="1" spans="3:101" ht="18.600000000000001" customHeight="1" x14ac:dyDescent="0.45">
      <c r="D1" s="213" t="s">
        <v>429</v>
      </c>
      <c r="E1" s="213"/>
      <c r="F1" s="213"/>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7"/>
      <c r="BU1" s="258"/>
      <c r="CB1" s="213" t="s">
        <v>51</v>
      </c>
      <c r="CC1" s="213"/>
      <c r="CD1" s="213"/>
      <c r="CE1" s="256"/>
      <c r="CF1" s="256"/>
      <c r="CG1" s="256"/>
      <c r="CH1" s="256"/>
      <c r="CI1" s="256"/>
      <c r="CJ1" s="256"/>
      <c r="CK1" s="256"/>
      <c r="CL1" s="256"/>
      <c r="CM1" s="256"/>
      <c r="CN1" s="256"/>
      <c r="CO1" s="256"/>
      <c r="CP1" s="256"/>
      <c r="CQ1" s="256"/>
      <c r="CR1" s="256"/>
      <c r="CS1" s="256"/>
      <c r="CT1" s="256"/>
      <c r="CU1" s="256"/>
    </row>
    <row r="2" spans="3:101" ht="18.600000000000001" customHeight="1" x14ac:dyDescent="0.45">
      <c r="D2" s="833" t="s">
        <v>428</v>
      </c>
      <c r="E2" s="833"/>
      <c r="F2" s="833"/>
      <c r="G2" s="833"/>
      <c r="H2" s="833"/>
      <c r="I2" s="833"/>
      <c r="J2" s="833"/>
      <c r="K2" s="833"/>
      <c r="L2" s="833"/>
      <c r="M2" s="833"/>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60"/>
      <c r="BW2" s="260"/>
      <c r="BX2" s="260"/>
      <c r="BY2" s="260"/>
      <c r="BZ2" s="260"/>
      <c r="CB2" s="833" t="s">
        <v>58</v>
      </c>
      <c r="CC2" s="833"/>
      <c r="CD2" s="833"/>
      <c r="CE2" s="833"/>
      <c r="CF2" s="833"/>
      <c r="CG2" s="833"/>
      <c r="CH2" s="833"/>
      <c r="CI2" s="833"/>
      <c r="CJ2" s="833"/>
      <c r="CK2" s="833"/>
      <c r="CL2" s="259"/>
      <c r="CM2" s="259"/>
      <c r="CN2" s="259"/>
      <c r="CO2" s="259"/>
      <c r="CP2" s="259"/>
      <c r="CQ2" s="259"/>
      <c r="CR2" s="259"/>
      <c r="CS2" s="259"/>
      <c r="CT2" s="259"/>
      <c r="CU2" s="259"/>
      <c r="CV2" s="260"/>
      <c r="CW2" s="260"/>
    </row>
    <row r="3" spans="3:101" ht="6.6" customHeight="1" x14ac:dyDescent="0.45">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B3" s="261"/>
      <c r="CC3" s="261"/>
      <c r="CD3" s="261"/>
      <c r="CE3" s="261"/>
      <c r="CF3" s="261"/>
      <c r="CG3" s="261"/>
      <c r="CH3" s="261"/>
      <c r="CI3" s="261"/>
      <c r="CJ3" s="261"/>
      <c r="CK3" s="261"/>
      <c r="CL3" s="261"/>
      <c r="CM3" s="261"/>
      <c r="CN3" s="261"/>
      <c r="CO3" s="261"/>
      <c r="CP3" s="261"/>
      <c r="CQ3" s="261"/>
      <c r="CR3" s="261"/>
      <c r="CS3" s="261"/>
      <c r="CT3" s="261"/>
      <c r="CU3" s="261"/>
      <c r="CV3" s="261"/>
      <c r="CW3" s="261"/>
    </row>
    <row r="4" spans="3:101" ht="18.600000000000001" customHeight="1" x14ac:dyDescent="0.45">
      <c r="D4" s="213" t="s">
        <v>53</v>
      </c>
      <c r="E4" s="213"/>
      <c r="F4" s="213"/>
      <c r="G4" s="262"/>
      <c r="H4" s="262"/>
      <c r="I4" s="263"/>
      <c r="J4" s="263"/>
      <c r="K4" s="263"/>
      <c r="L4" s="263"/>
      <c r="M4" s="263"/>
      <c r="N4" s="263"/>
      <c r="O4" s="263"/>
      <c r="P4" s="263"/>
      <c r="Q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56"/>
      <c r="BW4" s="256"/>
      <c r="BX4" s="256"/>
      <c r="BY4" s="256"/>
      <c r="BZ4" s="256"/>
      <c r="CB4" s="213" t="s">
        <v>53</v>
      </c>
      <c r="CC4" s="213"/>
      <c r="CD4" s="213"/>
      <c r="CE4" s="262"/>
      <c r="CF4" s="262"/>
      <c r="CG4" s="263"/>
      <c r="CH4" s="263"/>
      <c r="CI4" s="263"/>
      <c r="CJ4" s="263"/>
      <c r="CK4" s="263"/>
      <c r="CL4" s="263"/>
      <c r="CM4" s="263"/>
      <c r="CN4" s="263"/>
      <c r="CO4" s="263"/>
      <c r="CQ4" s="263"/>
      <c r="CR4" s="263"/>
      <c r="CS4" s="263"/>
      <c r="CT4" s="263"/>
      <c r="CU4" s="263"/>
      <c r="CV4" s="256"/>
      <c r="CW4" s="256"/>
    </row>
    <row r="5" spans="3:101" ht="18.600000000000001" customHeight="1" x14ac:dyDescent="0.45">
      <c r="D5" s="213" t="s">
        <v>54</v>
      </c>
      <c r="E5" s="213"/>
      <c r="F5" s="213"/>
      <c r="G5" s="262"/>
      <c r="H5" s="262"/>
      <c r="I5" s="263"/>
      <c r="J5" s="263"/>
      <c r="K5" s="263"/>
      <c r="L5" s="263"/>
      <c r="M5" s="263"/>
      <c r="N5" s="263"/>
      <c r="O5" s="263"/>
      <c r="P5" s="263"/>
      <c r="Q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4"/>
      <c r="BW5" s="264"/>
      <c r="BX5" s="264"/>
      <c r="BY5" s="264"/>
      <c r="BZ5" s="264"/>
      <c r="CB5" s="213" t="s">
        <v>54</v>
      </c>
      <c r="CC5" s="213"/>
      <c r="CD5" s="213"/>
      <c r="CE5" s="262"/>
      <c r="CF5" s="262"/>
      <c r="CG5" s="263"/>
      <c r="CH5" s="263"/>
      <c r="CI5" s="263"/>
      <c r="CJ5" s="263"/>
      <c r="CK5" s="263"/>
      <c r="CL5" s="263"/>
      <c r="CM5" s="263"/>
      <c r="CN5" s="263"/>
      <c r="CO5" s="263"/>
      <c r="CQ5" s="263"/>
      <c r="CR5" s="263"/>
      <c r="CS5" s="263"/>
      <c r="CT5" s="263"/>
      <c r="CU5" s="263"/>
      <c r="CV5" s="264"/>
      <c r="CW5" s="264"/>
    </row>
    <row r="6" spans="3:101" ht="5.0999999999999996" customHeight="1" x14ac:dyDescent="0.45">
      <c r="D6" s="265"/>
      <c r="E6" s="265"/>
      <c r="F6" s="265"/>
      <c r="G6" s="266"/>
      <c r="H6" s="266"/>
      <c r="I6" s="266"/>
      <c r="J6" s="266"/>
      <c r="K6" s="266"/>
      <c r="L6" s="266"/>
      <c r="M6" s="266"/>
      <c r="N6" s="266"/>
      <c r="O6" s="261"/>
      <c r="P6" s="267"/>
      <c r="Q6" s="261"/>
      <c r="R6" s="267"/>
      <c r="S6" s="261"/>
      <c r="T6" s="267"/>
      <c r="U6" s="261"/>
      <c r="V6" s="267"/>
      <c r="W6" s="261"/>
      <c r="X6" s="267"/>
      <c r="Y6" s="261"/>
      <c r="Z6" s="267"/>
      <c r="AA6" s="261"/>
      <c r="AB6" s="267"/>
      <c r="AC6" s="261"/>
      <c r="AD6" s="267"/>
      <c r="AE6" s="261"/>
      <c r="AF6" s="267"/>
      <c r="AG6" s="261"/>
      <c r="AH6" s="267"/>
      <c r="AI6" s="261"/>
      <c r="AJ6" s="267"/>
      <c r="AK6" s="261"/>
      <c r="AL6" s="267"/>
      <c r="AM6" s="261"/>
      <c r="AN6" s="267"/>
      <c r="AO6" s="261"/>
      <c r="AP6" s="267"/>
      <c r="AQ6" s="261"/>
      <c r="AR6" s="266"/>
      <c r="AS6" s="261"/>
      <c r="AT6" s="267"/>
      <c r="AU6" s="261"/>
      <c r="AV6" s="267"/>
      <c r="AW6" s="261"/>
      <c r="AX6" s="267"/>
      <c r="AY6" s="261"/>
      <c r="AZ6" s="267"/>
      <c r="BA6" s="261"/>
      <c r="BB6" s="266"/>
      <c r="BC6" s="261"/>
      <c r="BD6" s="267"/>
      <c r="BE6" s="261"/>
      <c r="BF6" s="267"/>
      <c r="BG6" s="261"/>
      <c r="BH6" s="267"/>
      <c r="BI6" s="261"/>
      <c r="BJ6" s="267"/>
      <c r="BK6" s="261"/>
      <c r="BL6" s="267"/>
      <c r="BM6" s="261"/>
      <c r="BN6" s="267"/>
      <c r="BO6" s="261"/>
      <c r="BP6" s="267"/>
      <c r="BQ6" s="261"/>
      <c r="BR6" s="267"/>
      <c r="BS6" s="261"/>
      <c r="BT6" s="267"/>
      <c r="BU6" s="268"/>
      <c r="BV6" s="269"/>
      <c r="BW6" s="269"/>
      <c r="BX6" s="269"/>
      <c r="BY6" s="269"/>
      <c r="BZ6" s="269"/>
      <c r="CB6" s="265"/>
      <c r="CC6" s="265"/>
      <c r="CD6" s="265"/>
      <c r="CE6" s="266"/>
      <c r="CF6" s="266"/>
      <c r="CG6" s="266"/>
      <c r="CH6" s="266"/>
      <c r="CI6" s="266"/>
      <c r="CJ6" s="266"/>
      <c r="CK6" s="266"/>
      <c r="CL6" s="266"/>
      <c r="CM6" s="261"/>
      <c r="CN6" s="267"/>
      <c r="CO6" s="261"/>
      <c r="CP6" s="267"/>
      <c r="CQ6" s="261"/>
      <c r="CR6" s="267"/>
      <c r="CS6" s="261"/>
      <c r="CT6" s="267"/>
      <c r="CU6" s="261"/>
      <c r="CV6" s="269"/>
      <c r="CW6" s="269"/>
    </row>
    <row r="7" spans="3:101" ht="18.600000000000001" customHeight="1" x14ac:dyDescent="0.45">
      <c r="D7" s="270" t="s">
        <v>47</v>
      </c>
      <c r="G7" s="213"/>
      <c r="H7" s="265"/>
      <c r="I7" s="265"/>
      <c r="J7" s="265"/>
      <c r="K7" s="265"/>
      <c r="L7" s="265"/>
      <c r="M7" s="271" t="s">
        <v>57</v>
      </c>
      <c r="N7" s="824">
        <v>1</v>
      </c>
      <c r="O7" s="824"/>
      <c r="P7" s="824">
        <v>2</v>
      </c>
      <c r="Q7" s="824"/>
      <c r="R7" s="824">
        <v>3</v>
      </c>
      <c r="S7" s="824"/>
      <c r="T7" s="824">
        <v>4</v>
      </c>
      <c r="U7" s="824"/>
      <c r="V7" s="824">
        <v>5</v>
      </c>
      <c r="W7" s="824"/>
      <c r="X7" s="824">
        <v>6</v>
      </c>
      <c r="Y7" s="824"/>
      <c r="Z7" s="824">
        <v>7</v>
      </c>
      <c r="AA7" s="824"/>
      <c r="AB7" s="824">
        <v>8</v>
      </c>
      <c r="AC7" s="824"/>
      <c r="AD7" s="824">
        <v>9</v>
      </c>
      <c r="AE7" s="824"/>
      <c r="AF7" s="824">
        <v>10</v>
      </c>
      <c r="AG7" s="824"/>
      <c r="AH7" s="824">
        <v>11</v>
      </c>
      <c r="AI7" s="824"/>
      <c r="AJ7" s="824">
        <v>12</v>
      </c>
      <c r="AK7" s="824"/>
      <c r="AL7" s="824">
        <v>13</v>
      </c>
      <c r="AM7" s="824"/>
      <c r="AN7" s="824">
        <v>14</v>
      </c>
      <c r="AO7" s="824"/>
      <c r="AP7" s="824">
        <v>15</v>
      </c>
      <c r="AQ7" s="824"/>
      <c r="AR7" s="824">
        <v>16</v>
      </c>
      <c r="AS7" s="824"/>
      <c r="AT7" s="824">
        <v>17</v>
      </c>
      <c r="AU7" s="824"/>
      <c r="AV7" s="824">
        <v>18</v>
      </c>
      <c r="AW7" s="824"/>
      <c r="AX7" s="824">
        <v>19</v>
      </c>
      <c r="AY7" s="824"/>
      <c r="AZ7" s="824">
        <v>20</v>
      </c>
      <c r="BA7" s="824"/>
      <c r="BB7" s="824">
        <v>21</v>
      </c>
      <c r="BC7" s="824"/>
      <c r="BD7" s="824">
        <v>22</v>
      </c>
      <c r="BE7" s="824"/>
      <c r="BF7" s="824">
        <v>23</v>
      </c>
      <c r="BG7" s="824"/>
      <c r="BH7" s="824">
        <v>24</v>
      </c>
      <c r="BI7" s="824"/>
      <c r="BJ7" s="824">
        <v>25</v>
      </c>
      <c r="BK7" s="824"/>
      <c r="BL7" s="824">
        <v>26</v>
      </c>
      <c r="BM7" s="824"/>
      <c r="BN7" s="824">
        <v>27</v>
      </c>
      <c r="BO7" s="824"/>
      <c r="BP7" s="824">
        <v>28</v>
      </c>
      <c r="BQ7" s="824"/>
      <c r="BR7" s="824">
        <v>29</v>
      </c>
      <c r="BS7" s="824"/>
      <c r="BT7" s="824">
        <v>30</v>
      </c>
      <c r="BU7" s="824"/>
      <c r="BV7" s="264"/>
      <c r="BW7" s="264"/>
      <c r="BX7" s="264"/>
      <c r="BY7" s="264"/>
      <c r="BZ7" s="264"/>
      <c r="CB7" s="270" t="s">
        <v>47</v>
      </c>
      <c r="CE7" s="213"/>
      <c r="CF7" s="265"/>
      <c r="CG7" s="265"/>
      <c r="CH7" s="265"/>
      <c r="CI7" s="265"/>
      <c r="CJ7" s="265"/>
      <c r="CK7" s="271" t="s">
        <v>57</v>
      </c>
      <c r="CL7" s="824">
        <v>1</v>
      </c>
      <c r="CM7" s="824"/>
      <c r="CN7" s="824">
        <v>2</v>
      </c>
      <c r="CO7" s="824"/>
      <c r="CP7" s="824">
        <v>3</v>
      </c>
      <c r="CQ7" s="824"/>
      <c r="CR7" s="824">
        <v>4</v>
      </c>
      <c r="CS7" s="824"/>
      <c r="CT7" s="824">
        <v>5</v>
      </c>
      <c r="CU7" s="824"/>
      <c r="CV7" s="264"/>
      <c r="CW7" s="264"/>
    </row>
    <row r="8" spans="3:101" ht="18.600000000000001" customHeight="1" x14ac:dyDescent="0.45">
      <c r="D8" s="829" t="s">
        <v>123</v>
      </c>
      <c r="E8" s="830"/>
      <c r="F8" s="830"/>
      <c r="G8" s="830"/>
      <c r="H8" s="830"/>
      <c r="I8" s="830"/>
      <c r="J8" s="830"/>
      <c r="K8" s="830"/>
      <c r="L8" s="831"/>
      <c r="M8" s="272">
        <f>COUNTA(N8:BU8)</f>
        <v>0</v>
      </c>
      <c r="N8" s="816"/>
      <c r="O8" s="816"/>
      <c r="P8" s="816"/>
      <c r="Q8" s="816"/>
      <c r="R8" s="816"/>
      <c r="S8" s="816"/>
      <c r="T8" s="816"/>
      <c r="U8" s="816"/>
      <c r="V8" s="816"/>
      <c r="W8" s="816"/>
      <c r="X8" s="816"/>
      <c r="Y8" s="816"/>
      <c r="Z8" s="816"/>
      <c r="AA8" s="816"/>
      <c r="AB8" s="816"/>
      <c r="AC8" s="816"/>
      <c r="AD8" s="816"/>
      <c r="AE8" s="816"/>
      <c r="AF8" s="816"/>
      <c r="AG8" s="832"/>
      <c r="AH8" s="827"/>
      <c r="AI8" s="816"/>
      <c r="AJ8" s="816"/>
      <c r="AK8" s="816"/>
      <c r="AL8" s="816"/>
      <c r="AM8" s="816"/>
      <c r="AN8" s="816"/>
      <c r="AO8" s="816"/>
      <c r="AP8" s="816"/>
      <c r="AQ8" s="816"/>
      <c r="AR8" s="816"/>
      <c r="AS8" s="816"/>
      <c r="AT8" s="816"/>
      <c r="AU8" s="816"/>
      <c r="AV8" s="816"/>
      <c r="AW8" s="816"/>
      <c r="AX8" s="816"/>
      <c r="AY8" s="816"/>
      <c r="AZ8" s="816"/>
      <c r="BA8" s="825"/>
      <c r="BB8" s="826"/>
      <c r="BC8" s="816"/>
      <c r="BD8" s="816"/>
      <c r="BE8" s="816"/>
      <c r="BF8" s="816"/>
      <c r="BG8" s="816"/>
      <c r="BH8" s="816"/>
      <c r="BI8" s="816"/>
      <c r="BJ8" s="816"/>
      <c r="BK8" s="816"/>
      <c r="BL8" s="816"/>
      <c r="BM8" s="816"/>
      <c r="BN8" s="816"/>
      <c r="BO8" s="816"/>
      <c r="BP8" s="816"/>
      <c r="BQ8" s="816"/>
      <c r="BR8" s="816"/>
      <c r="BS8" s="816"/>
      <c r="BT8" s="828"/>
      <c r="BU8" s="828"/>
      <c r="CB8" s="829" t="s">
        <v>123</v>
      </c>
      <c r="CC8" s="830"/>
      <c r="CD8" s="830"/>
      <c r="CE8" s="830"/>
      <c r="CF8" s="830"/>
      <c r="CG8" s="830"/>
      <c r="CH8" s="830"/>
      <c r="CI8" s="830"/>
      <c r="CJ8" s="831"/>
      <c r="CK8" s="272">
        <f>COUNTA(CL8:CU8)</f>
        <v>3</v>
      </c>
      <c r="CL8" s="848" t="s">
        <v>124</v>
      </c>
      <c r="CM8" s="848"/>
      <c r="CN8" s="848" t="s">
        <v>125</v>
      </c>
      <c r="CO8" s="848"/>
      <c r="CP8" s="848" t="s">
        <v>132</v>
      </c>
      <c r="CQ8" s="848"/>
      <c r="CR8" s="848"/>
      <c r="CS8" s="848"/>
      <c r="CT8" s="848"/>
      <c r="CU8" s="848"/>
    </row>
    <row r="9" spans="3:101" ht="18.600000000000001" customHeight="1" x14ac:dyDescent="0.45">
      <c r="D9" s="817" t="s">
        <v>50</v>
      </c>
      <c r="E9" s="818"/>
      <c r="F9" s="818"/>
      <c r="G9" s="818"/>
      <c r="H9" s="818"/>
      <c r="I9" s="818"/>
      <c r="J9" s="818"/>
      <c r="K9" s="818"/>
      <c r="L9" s="819"/>
      <c r="M9" s="273">
        <f>SUM(N9:BU9)</f>
        <v>0</v>
      </c>
      <c r="N9" s="823"/>
      <c r="O9" s="821"/>
      <c r="P9" s="820"/>
      <c r="Q9" s="821"/>
      <c r="R9" s="820"/>
      <c r="S9" s="821"/>
      <c r="T9" s="820"/>
      <c r="U9" s="821"/>
      <c r="V9" s="820"/>
      <c r="W9" s="821"/>
      <c r="X9" s="820"/>
      <c r="Y9" s="821"/>
      <c r="Z9" s="820"/>
      <c r="AA9" s="821"/>
      <c r="AB9" s="820"/>
      <c r="AC9" s="821"/>
      <c r="AD9" s="820"/>
      <c r="AE9" s="821"/>
      <c r="AF9" s="820"/>
      <c r="AG9" s="822"/>
      <c r="AH9" s="823"/>
      <c r="AI9" s="821"/>
      <c r="AJ9" s="820"/>
      <c r="AK9" s="821"/>
      <c r="AL9" s="820"/>
      <c r="AM9" s="821"/>
      <c r="AN9" s="820"/>
      <c r="AO9" s="821"/>
      <c r="AP9" s="820"/>
      <c r="AQ9" s="821"/>
      <c r="AR9" s="823"/>
      <c r="AS9" s="821"/>
      <c r="AT9" s="820"/>
      <c r="AU9" s="821"/>
      <c r="AV9" s="820"/>
      <c r="AW9" s="821"/>
      <c r="AX9" s="820"/>
      <c r="AY9" s="821"/>
      <c r="AZ9" s="820"/>
      <c r="BA9" s="822"/>
      <c r="BB9" s="823"/>
      <c r="BC9" s="821"/>
      <c r="BD9" s="820"/>
      <c r="BE9" s="821"/>
      <c r="BF9" s="820"/>
      <c r="BG9" s="821"/>
      <c r="BH9" s="820"/>
      <c r="BI9" s="821"/>
      <c r="BJ9" s="820"/>
      <c r="BK9" s="821"/>
      <c r="BL9" s="820"/>
      <c r="BM9" s="821"/>
      <c r="BN9" s="820"/>
      <c r="BO9" s="821"/>
      <c r="BP9" s="820"/>
      <c r="BQ9" s="821"/>
      <c r="BR9" s="820"/>
      <c r="BS9" s="821"/>
      <c r="BT9" s="811"/>
      <c r="BU9" s="811"/>
      <c r="CB9" s="817" t="s">
        <v>50</v>
      </c>
      <c r="CC9" s="818"/>
      <c r="CD9" s="818"/>
      <c r="CE9" s="818"/>
      <c r="CF9" s="818"/>
      <c r="CG9" s="818"/>
      <c r="CH9" s="818"/>
      <c r="CI9" s="818"/>
      <c r="CJ9" s="819"/>
      <c r="CK9" s="273">
        <f>SUM(CL9:CU9)</f>
        <v>8</v>
      </c>
      <c r="CL9" s="849">
        <v>1</v>
      </c>
      <c r="CM9" s="850"/>
      <c r="CN9" s="851">
        <v>5</v>
      </c>
      <c r="CO9" s="850"/>
      <c r="CP9" s="851">
        <v>2</v>
      </c>
      <c r="CQ9" s="850"/>
      <c r="CR9" s="851"/>
      <c r="CS9" s="850"/>
      <c r="CT9" s="851"/>
      <c r="CU9" s="850"/>
    </row>
    <row r="10" spans="3:101" ht="18.600000000000001" customHeight="1" x14ac:dyDescent="0.45">
      <c r="D10" s="817" t="s">
        <v>49</v>
      </c>
      <c r="E10" s="818"/>
      <c r="F10" s="818"/>
      <c r="G10" s="818"/>
      <c r="H10" s="818"/>
      <c r="I10" s="818"/>
      <c r="J10" s="818"/>
      <c r="K10" s="818"/>
      <c r="L10" s="819"/>
      <c r="M10" s="273">
        <f>SUM(N10:BU10)</f>
        <v>0</v>
      </c>
      <c r="N10" s="814"/>
      <c r="O10" s="813"/>
      <c r="P10" s="812"/>
      <c r="Q10" s="813"/>
      <c r="R10" s="812"/>
      <c r="S10" s="813"/>
      <c r="T10" s="812"/>
      <c r="U10" s="813"/>
      <c r="V10" s="812"/>
      <c r="W10" s="813"/>
      <c r="X10" s="812"/>
      <c r="Y10" s="813"/>
      <c r="Z10" s="812"/>
      <c r="AA10" s="813"/>
      <c r="AB10" s="812"/>
      <c r="AC10" s="813"/>
      <c r="AD10" s="812"/>
      <c r="AE10" s="813"/>
      <c r="AF10" s="812"/>
      <c r="AG10" s="815"/>
      <c r="AH10" s="814"/>
      <c r="AI10" s="813"/>
      <c r="AJ10" s="812"/>
      <c r="AK10" s="813"/>
      <c r="AL10" s="812"/>
      <c r="AM10" s="813"/>
      <c r="AN10" s="812"/>
      <c r="AO10" s="813"/>
      <c r="AP10" s="812"/>
      <c r="AQ10" s="813"/>
      <c r="AR10" s="814"/>
      <c r="AS10" s="813"/>
      <c r="AT10" s="812"/>
      <c r="AU10" s="813"/>
      <c r="AV10" s="812"/>
      <c r="AW10" s="813"/>
      <c r="AX10" s="812"/>
      <c r="AY10" s="813"/>
      <c r="AZ10" s="812"/>
      <c r="BA10" s="815"/>
      <c r="BB10" s="814"/>
      <c r="BC10" s="813"/>
      <c r="BD10" s="812"/>
      <c r="BE10" s="813"/>
      <c r="BF10" s="812"/>
      <c r="BG10" s="813"/>
      <c r="BH10" s="812"/>
      <c r="BI10" s="813"/>
      <c r="BJ10" s="812"/>
      <c r="BK10" s="813"/>
      <c r="BL10" s="812"/>
      <c r="BM10" s="813"/>
      <c r="BN10" s="812"/>
      <c r="BO10" s="813"/>
      <c r="BP10" s="812"/>
      <c r="BQ10" s="813"/>
      <c r="BR10" s="812"/>
      <c r="BS10" s="813"/>
      <c r="BT10" s="811"/>
      <c r="BU10" s="811"/>
      <c r="CB10" s="817" t="s">
        <v>49</v>
      </c>
      <c r="CC10" s="818"/>
      <c r="CD10" s="818"/>
      <c r="CE10" s="818"/>
      <c r="CF10" s="818"/>
      <c r="CG10" s="818"/>
      <c r="CH10" s="818"/>
      <c r="CI10" s="818"/>
      <c r="CJ10" s="819"/>
      <c r="CK10" s="273">
        <f>SUM(CL10:CU10)</f>
        <v>9</v>
      </c>
      <c r="CL10" s="852">
        <v>1</v>
      </c>
      <c r="CM10" s="853"/>
      <c r="CN10" s="854">
        <v>5</v>
      </c>
      <c r="CO10" s="853"/>
      <c r="CP10" s="854">
        <v>3</v>
      </c>
      <c r="CQ10" s="853"/>
      <c r="CR10" s="854">
        <v>0</v>
      </c>
      <c r="CS10" s="853"/>
      <c r="CT10" s="854"/>
      <c r="CU10" s="853"/>
    </row>
    <row r="11" spans="3:101" ht="18.600000000000001" customHeight="1" x14ac:dyDescent="0.45">
      <c r="D11" s="817" t="s">
        <v>48</v>
      </c>
      <c r="E11" s="818"/>
      <c r="F11" s="818"/>
      <c r="G11" s="818"/>
      <c r="H11" s="818"/>
      <c r="I11" s="818"/>
      <c r="J11" s="818"/>
      <c r="K11" s="818"/>
      <c r="L11" s="819"/>
      <c r="M11" s="273">
        <f>SUM(N11:BU11)</f>
        <v>0</v>
      </c>
      <c r="N11" s="814"/>
      <c r="O11" s="813"/>
      <c r="P11" s="812"/>
      <c r="Q11" s="813"/>
      <c r="R11" s="812"/>
      <c r="S11" s="813"/>
      <c r="T11" s="812"/>
      <c r="U11" s="813"/>
      <c r="V11" s="812"/>
      <c r="W11" s="813"/>
      <c r="X11" s="812"/>
      <c r="Y11" s="813"/>
      <c r="Z11" s="812"/>
      <c r="AA11" s="813"/>
      <c r="AB11" s="812"/>
      <c r="AC11" s="813"/>
      <c r="AD11" s="812"/>
      <c r="AE11" s="813"/>
      <c r="AF11" s="812"/>
      <c r="AG11" s="815"/>
      <c r="AH11" s="814"/>
      <c r="AI11" s="813"/>
      <c r="AJ11" s="812"/>
      <c r="AK11" s="813"/>
      <c r="AL11" s="812"/>
      <c r="AM11" s="813"/>
      <c r="AN11" s="812"/>
      <c r="AO11" s="813"/>
      <c r="AP11" s="812"/>
      <c r="AQ11" s="813"/>
      <c r="AR11" s="814"/>
      <c r="AS11" s="813"/>
      <c r="AT11" s="812"/>
      <c r="AU11" s="813"/>
      <c r="AV11" s="812"/>
      <c r="AW11" s="813"/>
      <c r="AX11" s="812"/>
      <c r="AY11" s="813"/>
      <c r="AZ11" s="812"/>
      <c r="BA11" s="815"/>
      <c r="BB11" s="814"/>
      <c r="BC11" s="813"/>
      <c r="BD11" s="812"/>
      <c r="BE11" s="813"/>
      <c r="BF11" s="812"/>
      <c r="BG11" s="813"/>
      <c r="BH11" s="812"/>
      <c r="BI11" s="813"/>
      <c r="BJ11" s="812"/>
      <c r="BK11" s="813"/>
      <c r="BL11" s="812"/>
      <c r="BM11" s="813"/>
      <c r="BN11" s="812"/>
      <c r="BO11" s="813"/>
      <c r="BP11" s="812"/>
      <c r="BQ11" s="813"/>
      <c r="BR11" s="812"/>
      <c r="BS11" s="813"/>
      <c r="BT11" s="811"/>
      <c r="BU11" s="811"/>
      <c r="CB11" s="817" t="s">
        <v>48</v>
      </c>
      <c r="CC11" s="818"/>
      <c r="CD11" s="818"/>
      <c r="CE11" s="818"/>
      <c r="CF11" s="818"/>
      <c r="CG11" s="818"/>
      <c r="CH11" s="818"/>
      <c r="CI11" s="818"/>
      <c r="CJ11" s="819"/>
      <c r="CK11" s="273">
        <f>SUM(CL11:CU11)</f>
        <v>7</v>
      </c>
      <c r="CL11" s="852">
        <v>1</v>
      </c>
      <c r="CM11" s="853"/>
      <c r="CN11" s="854">
        <v>3</v>
      </c>
      <c r="CO11" s="853"/>
      <c r="CP11" s="854">
        <v>3</v>
      </c>
      <c r="CQ11" s="853"/>
      <c r="CR11" s="854"/>
      <c r="CS11" s="853"/>
      <c r="CT11" s="854"/>
      <c r="CU11" s="853"/>
    </row>
    <row r="12" spans="3:101" ht="18" customHeight="1" x14ac:dyDescent="0.45">
      <c r="D12" s="256"/>
      <c r="E12" s="256"/>
      <c r="F12" s="256"/>
      <c r="G12" s="256"/>
      <c r="H12" s="256"/>
      <c r="I12" s="256"/>
      <c r="J12" s="256"/>
      <c r="K12" s="256"/>
      <c r="L12" s="256"/>
      <c r="M12" s="274"/>
      <c r="N12" s="275"/>
      <c r="O12" s="275"/>
      <c r="P12" s="275"/>
      <c r="Q12" s="275"/>
      <c r="R12" s="275"/>
      <c r="S12" s="275"/>
      <c r="T12" s="275"/>
      <c r="U12" s="275"/>
      <c r="V12" s="275"/>
      <c r="W12" s="275"/>
      <c r="X12" s="275"/>
      <c r="Y12" s="275"/>
      <c r="Z12" s="275"/>
      <c r="AA12" s="275"/>
      <c r="AB12" s="275"/>
      <c r="AC12" s="275"/>
      <c r="AD12" s="275"/>
      <c r="AE12" s="275"/>
      <c r="AF12" s="275"/>
      <c r="AG12" s="275"/>
      <c r="AH12" s="276"/>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CB12" s="256"/>
      <c r="CC12" s="256"/>
      <c r="CD12" s="256"/>
      <c r="CE12" s="256"/>
      <c r="CF12" s="256"/>
      <c r="CG12" s="256"/>
      <c r="CH12" s="256"/>
      <c r="CI12" s="256"/>
      <c r="CJ12" s="256"/>
      <c r="CK12" s="274"/>
      <c r="CL12" s="275"/>
      <c r="CM12" s="275"/>
      <c r="CN12" s="275"/>
      <c r="CO12" s="275"/>
      <c r="CP12" s="275"/>
      <c r="CQ12" s="275"/>
      <c r="CR12" s="275"/>
      <c r="CS12" s="275"/>
      <c r="CT12" s="275"/>
      <c r="CU12" s="275"/>
    </row>
    <row r="13" spans="3:101" ht="18.600000000000001" customHeight="1" x14ac:dyDescent="0.45">
      <c r="D13" s="256"/>
      <c r="E13" s="256"/>
      <c r="F13" s="277" t="s">
        <v>270</v>
      </c>
      <c r="G13" s="278"/>
      <c r="H13" s="278"/>
      <c r="I13" s="278"/>
      <c r="J13" s="278"/>
      <c r="K13" s="278"/>
      <c r="L13" s="279" t="s">
        <v>271</v>
      </c>
      <c r="M13" s="280">
        <f>SUM(I46:I50)</f>
        <v>0</v>
      </c>
      <c r="N13" s="281" t="s">
        <v>269</v>
      </c>
      <c r="O13" s="282">
        <f>SUM(M9:M11)</f>
        <v>0</v>
      </c>
      <c r="P13" s="283" t="s">
        <v>268</v>
      </c>
      <c r="Q13" s="284" t="str">
        <f>IFERROR(ROUNDDOWN(M13/O13,0),"")</f>
        <v/>
      </c>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CB13" s="256"/>
      <c r="CC13" s="256"/>
      <c r="CD13" s="277" t="s">
        <v>270</v>
      </c>
      <c r="CE13" s="278"/>
      <c r="CF13" s="278"/>
      <c r="CG13" s="278"/>
      <c r="CH13" s="278"/>
      <c r="CI13" s="278"/>
      <c r="CJ13" s="279" t="s">
        <v>271</v>
      </c>
      <c r="CK13" s="280">
        <f>SUM(CG46:CG50)</f>
        <v>24000</v>
      </c>
      <c r="CL13" s="281" t="s">
        <v>269</v>
      </c>
      <c r="CM13" s="282">
        <f>SUM(CK9:CK11)</f>
        <v>24</v>
      </c>
      <c r="CN13" s="283" t="s">
        <v>268</v>
      </c>
      <c r="CO13" s="284">
        <f>ROUNDDOWN(CK13/CM13,0)</f>
        <v>1000</v>
      </c>
      <c r="CP13" s="275"/>
      <c r="CQ13" s="275"/>
      <c r="CR13" s="275"/>
      <c r="CS13" s="275"/>
      <c r="CT13" s="275"/>
      <c r="CU13" s="275"/>
    </row>
    <row r="14" spans="3:101" ht="10.5" customHeight="1" x14ac:dyDescent="0.45">
      <c r="D14" s="256"/>
      <c r="E14" s="256"/>
      <c r="F14" s="285"/>
      <c r="G14" s="285"/>
      <c r="H14" s="285"/>
      <c r="I14" s="285"/>
      <c r="J14" s="285"/>
      <c r="K14" s="285"/>
      <c r="L14" s="285"/>
      <c r="M14" s="286"/>
      <c r="N14" s="287"/>
      <c r="O14" s="288"/>
      <c r="P14" s="289"/>
      <c r="Q14" s="290"/>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CB14" s="256"/>
      <c r="CC14" s="256"/>
      <c r="CD14" s="285"/>
      <c r="CE14" s="285"/>
      <c r="CF14" s="285"/>
      <c r="CG14" s="285"/>
      <c r="CH14" s="285"/>
      <c r="CI14" s="285"/>
      <c r="CJ14" s="285"/>
      <c r="CK14" s="286"/>
      <c r="CL14" s="287"/>
      <c r="CM14" s="288"/>
      <c r="CN14" s="289"/>
      <c r="CO14" s="290"/>
      <c r="CP14" s="275"/>
      <c r="CQ14" s="275"/>
      <c r="CR14" s="275"/>
      <c r="CS14" s="275"/>
      <c r="CT14" s="275"/>
      <c r="CU14" s="275"/>
    </row>
    <row r="15" spans="3:101" customFormat="1" ht="18.600000000000001" customHeight="1" outlineLevel="1" thickBot="1" x14ac:dyDescent="0.5">
      <c r="F15" s="291" t="s">
        <v>310</v>
      </c>
      <c r="CD15" s="291" t="s">
        <v>310</v>
      </c>
    </row>
    <row r="16" spans="3:101" ht="18.600000000000001" customHeight="1" outlineLevel="1" x14ac:dyDescent="0.45">
      <c r="C16" s="263"/>
      <c r="D16" s="292"/>
      <c r="F16" s="670" t="s">
        <v>311</v>
      </c>
      <c r="G16" s="671"/>
      <c r="H16" s="293"/>
      <c r="I16" s="294" t="s">
        <v>264</v>
      </c>
      <c r="J16" s="295"/>
      <c r="K16" s="295"/>
      <c r="L16" s="296"/>
      <c r="M16" s="297" t="s">
        <v>133</v>
      </c>
      <c r="N16" s="807">
        <f>SUMIFS(テーブル3[金額（円）1],テーブル3[[工法]:[工法]],$M16)</f>
        <v>0</v>
      </c>
      <c r="O16" s="808"/>
      <c r="P16" s="809">
        <f>SUMIFS(テーブル3[金額（円）2],テーブル3[[工法]:[工法]],$M16)</f>
        <v>0</v>
      </c>
      <c r="Q16" s="808"/>
      <c r="R16" s="809">
        <f>SUMIFS(テーブル3[金額（円）3],テーブル3[[工法]:[工法]],$M16)</f>
        <v>0</v>
      </c>
      <c r="S16" s="808"/>
      <c r="T16" s="809">
        <f>SUMIFS(テーブル3[金額（円）4],テーブル3[[工法]:[工法]],$M16)</f>
        <v>0</v>
      </c>
      <c r="U16" s="808"/>
      <c r="V16" s="809">
        <f>SUMIFS(テーブル3[金額（円）5],テーブル3[[工法]:[工法]],$M16)</f>
        <v>0</v>
      </c>
      <c r="W16" s="808"/>
      <c r="X16" s="809">
        <f>SUMIFS(テーブル3[金額（円）6],テーブル3[[工法]:[工法]],$M16)</f>
        <v>0</v>
      </c>
      <c r="Y16" s="808"/>
      <c r="Z16" s="809">
        <f>SUMIFS(テーブル3[金額（円）7],テーブル3[[工法]:[工法]],$M16)</f>
        <v>0</v>
      </c>
      <c r="AA16" s="808"/>
      <c r="AB16" s="809">
        <f>SUMIFS(テーブル3[金額（円）8],テーブル3[[工法]:[工法]],$M16)</f>
        <v>0</v>
      </c>
      <c r="AC16" s="808"/>
      <c r="AD16" s="809">
        <f>SUMIFS(テーブル3[金額（円）9],テーブル3[[工法]:[工法]],$M16)</f>
        <v>0</v>
      </c>
      <c r="AE16" s="808"/>
      <c r="AF16" s="809">
        <f>SUMIFS(テーブル3[金額（円）10],テーブル3[[工法]:[工法]],$M16)</f>
        <v>0</v>
      </c>
      <c r="AG16" s="810"/>
      <c r="AH16" s="806">
        <f>SUMIFS(テーブル3[金額（円）11],テーブル3[[工法]:[工法]],$M16)</f>
        <v>0</v>
      </c>
      <c r="AI16" s="804"/>
      <c r="AJ16" s="804">
        <f>SUMIFS(テーブル3[金額（円）12],テーブル3[[工法]:[工法]],$M16)</f>
        <v>0</v>
      </c>
      <c r="AK16" s="804"/>
      <c r="AL16" s="804">
        <f>SUMIFS(テーブル3[金額（円）13],テーブル3[[工法]:[工法]],$M16)</f>
        <v>0</v>
      </c>
      <c r="AM16" s="804"/>
      <c r="AN16" s="804">
        <f>SUMIFS(テーブル3[金額（円）14],テーブル3[[工法]:[工法]],$M16)</f>
        <v>0</v>
      </c>
      <c r="AO16" s="804"/>
      <c r="AP16" s="804">
        <f>SUMIFS(テーブル3[金額（円）15],テーブル3[[工法]:[工法]],$M16)</f>
        <v>0</v>
      </c>
      <c r="AQ16" s="804"/>
      <c r="AR16" s="804">
        <f>SUMIFS(テーブル3[金額（円）16],テーブル3[[工法]:[工法]],$M16)</f>
        <v>0</v>
      </c>
      <c r="AS16" s="804"/>
      <c r="AT16" s="804">
        <f>SUMIFS(テーブル3[金額（円）17],テーブル3[[工法]:[工法]],$M16)</f>
        <v>0</v>
      </c>
      <c r="AU16" s="804"/>
      <c r="AV16" s="804">
        <f>SUMIFS(テーブル3[金額（円）18],テーブル3[[工法]:[工法]],$M16)</f>
        <v>0</v>
      </c>
      <c r="AW16" s="804"/>
      <c r="AX16" s="804">
        <f>SUMIFS(テーブル3[金額（円）19],テーブル3[[工法]:[工法]],$M16)</f>
        <v>0</v>
      </c>
      <c r="AY16" s="804"/>
      <c r="AZ16" s="804">
        <f>SUMIFS(テーブル3[金額（円）20],テーブル3[[工法]:[工法]],$M16)</f>
        <v>0</v>
      </c>
      <c r="BA16" s="805"/>
      <c r="BB16" s="806">
        <f>SUMIFS(テーブル3[金額（円）21],テーブル3[[工法]:[工法]],$M16)</f>
        <v>0</v>
      </c>
      <c r="BC16" s="804"/>
      <c r="BD16" s="804">
        <f>SUMIFS(テーブル3[金額（円）22],テーブル3[[工法]:[工法]],$M16)</f>
        <v>0</v>
      </c>
      <c r="BE16" s="804"/>
      <c r="BF16" s="804">
        <f>SUMIFS(テーブル3[金額（円）23],テーブル3[[工法]:[工法]],$M16)</f>
        <v>0</v>
      </c>
      <c r="BG16" s="804"/>
      <c r="BH16" s="804">
        <f>SUMIFS(テーブル3[金額（円）24],テーブル3[[工法]:[工法]],$M16)</f>
        <v>0</v>
      </c>
      <c r="BI16" s="804"/>
      <c r="BJ16" s="804">
        <f>SUMIFS(テーブル3[金額（円）25],テーブル3[[工法]:[工法]],$M16)</f>
        <v>0</v>
      </c>
      <c r="BK16" s="804"/>
      <c r="BL16" s="804">
        <f>SUMIFS(テーブル3[金額（円）26],テーブル3[[工法]:[工法]],$M16)</f>
        <v>0</v>
      </c>
      <c r="BM16" s="804"/>
      <c r="BN16" s="804">
        <f>SUMIFS(テーブル3[金額（円）27],テーブル3[[工法]:[工法]],$M16)</f>
        <v>0</v>
      </c>
      <c r="BO16" s="804"/>
      <c r="BP16" s="804">
        <f>SUMIFS(テーブル3[金額（円）28],テーブル3[[工法]:[工法]],$M16)</f>
        <v>0</v>
      </c>
      <c r="BQ16" s="804"/>
      <c r="BR16" s="804">
        <f>SUMIFS(テーブル3[金額（円）29],テーブル3[[工法]:[工法]],$M16)</f>
        <v>0</v>
      </c>
      <c r="BS16" s="804"/>
      <c r="BT16" s="804">
        <f>SUMIFS(テーブル3[金額（円）30],テーブル3[[工法]:[工法]],$M16)</f>
        <v>0</v>
      </c>
      <c r="BU16" s="805"/>
      <c r="BZ16" s="298"/>
      <c r="CB16" s="292"/>
      <c r="CD16" s="670" t="s">
        <v>311</v>
      </c>
      <c r="CE16" s="671"/>
      <c r="CF16" s="293"/>
      <c r="CG16" s="294" t="s">
        <v>264</v>
      </c>
      <c r="CH16" s="295"/>
      <c r="CI16" s="295"/>
      <c r="CJ16" s="296"/>
      <c r="CK16" s="297" t="s">
        <v>133</v>
      </c>
      <c r="CL16" s="807">
        <v>196000</v>
      </c>
      <c r="CM16" s="808"/>
      <c r="CN16" s="809">
        <v>200000</v>
      </c>
      <c r="CO16" s="808"/>
      <c r="CP16" s="809">
        <v>400000</v>
      </c>
      <c r="CQ16" s="808"/>
      <c r="CR16" s="809">
        <v>0</v>
      </c>
      <c r="CS16" s="808"/>
      <c r="CT16" s="809">
        <v>0</v>
      </c>
      <c r="CU16" s="808"/>
    </row>
    <row r="17" spans="3:99" ht="18.600000000000001" customHeight="1" outlineLevel="1" x14ac:dyDescent="0.45">
      <c r="D17" s="292"/>
      <c r="F17" s="672"/>
      <c r="G17" s="673"/>
      <c r="H17" s="299"/>
      <c r="I17" s="300" t="s">
        <v>265</v>
      </c>
      <c r="J17" s="301"/>
      <c r="K17" s="301"/>
      <c r="L17" s="302"/>
      <c r="M17" s="303" t="s">
        <v>134</v>
      </c>
      <c r="N17" s="803">
        <f>SUMIFS(テーブル3[金額（円）1],テーブル3[[工法]:[工法]],$M17)</f>
        <v>0</v>
      </c>
      <c r="O17" s="801"/>
      <c r="P17" s="800">
        <f>SUMIFS(テーブル3[金額（円）2],テーブル3[[工法]:[工法]],$M17)</f>
        <v>0</v>
      </c>
      <c r="Q17" s="801"/>
      <c r="R17" s="800">
        <f>SUMIFS(テーブル3[金額（円）3],テーブル3[[工法]:[工法]],$M17)</f>
        <v>0</v>
      </c>
      <c r="S17" s="801"/>
      <c r="T17" s="800">
        <f>SUMIFS(テーブル3[金額（円）4],テーブル3[[工法]:[工法]],$M17)</f>
        <v>0</v>
      </c>
      <c r="U17" s="801"/>
      <c r="V17" s="800">
        <f>SUMIFS(テーブル3[金額（円）5],テーブル3[[工法]:[工法]],$M17)</f>
        <v>0</v>
      </c>
      <c r="W17" s="801"/>
      <c r="X17" s="800">
        <f>SUMIFS(テーブル3[金額（円）6],テーブル3[[工法]:[工法]],$M17)</f>
        <v>0</v>
      </c>
      <c r="Y17" s="801"/>
      <c r="Z17" s="800">
        <f>SUMIFS(テーブル3[金額（円）7],テーブル3[[工法]:[工法]],$M17)</f>
        <v>0</v>
      </c>
      <c r="AA17" s="801"/>
      <c r="AB17" s="800">
        <f>SUMIFS(テーブル3[金額（円）8],テーブル3[[工法]:[工法]],$M17)</f>
        <v>0</v>
      </c>
      <c r="AC17" s="801"/>
      <c r="AD17" s="800">
        <f>SUMIFS(テーブル3[金額（円）9],テーブル3[[工法]:[工法]],$M17)</f>
        <v>0</v>
      </c>
      <c r="AE17" s="801"/>
      <c r="AF17" s="800">
        <f>SUMIFS(テーブル3[金額（円）10],テーブル3[[工法]:[工法]],$M17)</f>
        <v>0</v>
      </c>
      <c r="AG17" s="802"/>
      <c r="AH17" s="783">
        <f>SUMIFS(テーブル3[金額（円）11],テーブル3[[工法]:[工法]],$M17)</f>
        <v>0</v>
      </c>
      <c r="AI17" s="777"/>
      <c r="AJ17" s="777">
        <f>SUMIFS(テーブル3[金額（円）12],テーブル3[[工法]:[工法]],$M17)</f>
        <v>0</v>
      </c>
      <c r="AK17" s="777"/>
      <c r="AL17" s="777">
        <f>SUMIFS(テーブル3[金額（円）13],テーブル3[[工法]:[工法]],$M17)</f>
        <v>0</v>
      </c>
      <c r="AM17" s="777"/>
      <c r="AN17" s="777">
        <f>SUMIFS(テーブル3[金額（円）14],テーブル3[[工法]:[工法]],$M17)</f>
        <v>0</v>
      </c>
      <c r="AO17" s="777"/>
      <c r="AP17" s="777">
        <f>SUMIFS(テーブル3[金額（円）15],テーブル3[[工法]:[工法]],$M17)</f>
        <v>0</v>
      </c>
      <c r="AQ17" s="777"/>
      <c r="AR17" s="777">
        <f>SUMIFS(テーブル3[金額（円）16],テーブル3[[工法]:[工法]],$M17)</f>
        <v>0</v>
      </c>
      <c r="AS17" s="777"/>
      <c r="AT17" s="777">
        <f>SUMIFS(テーブル3[金額（円）17],テーブル3[[工法]:[工法]],$M17)</f>
        <v>0</v>
      </c>
      <c r="AU17" s="777"/>
      <c r="AV17" s="777">
        <f>SUMIFS(テーブル3[金額（円）18],テーブル3[[工法]:[工法]],$M17)</f>
        <v>0</v>
      </c>
      <c r="AW17" s="777"/>
      <c r="AX17" s="777">
        <f>SUMIFS(テーブル3[金額（円）19],テーブル3[[工法]:[工法]],$M17)</f>
        <v>0</v>
      </c>
      <c r="AY17" s="777"/>
      <c r="AZ17" s="777">
        <f>SUMIFS(テーブル3[金額（円）20],テーブル3[[工法]:[工法]],$M17)</f>
        <v>0</v>
      </c>
      <c r="BA17" s="778"/>
      <c r="BB17" s="783">
        <f>SUMIFS(テーブル3[金額（円）21],テーブル3[[工法]:[工法]],$M17)</f>
        <v>0</v>
      </c>
      <c r="BC17" s="777"/>
      <c r="BD17" s="777">
        <f>SUMIFS(テーブル3[金額（円）22],テーブル3[[工法]:[工法]],$M17)</f>
        <v>0</v>
      </c>
      <c r="BE17" s="777"/>
      <c r="BF17" s="777">
        <f>SUMIFS(テーブル3[金額（円）23],テーブル3[[工法]:[工法]],$M17)</f>
        <v>0</v>
      </c>
      <c r="BG17" s="777"/>
      <c r="BH17" s="777">
        <f>SUMIFS(テーブル3[金額（円）24],テーブル3[[工法]:[工法]],$M17)</f>
        <v>0</v>
      </c>
      <c r="BI17" s="777"/>
      <c r="BJ17" s="777">
        <f>SUMIFS(テーブル3[金額（円）25],テーブル3[[工法]:[工法]],$M17)</f>
        <v>0</v>
      </c>
      <c r="BK17" s="777"/>
      <c r="BL17" s="777">
        <f>SUMIFS(テーブル3[金額（円）26],テーブル3[[工法]:[工法]],$M17)</f>
        <v>0</v>
      </c>
      <c r="BM17" s="777"/>
      <c r="BN17" s="777">
        <f>SUMIFS(テーブル3[金額（円）27],テーブル3[[工法]:[工法]],$M17)</f>
        <v>0</v>
      </c>
      <c r="BO17" s="777"/>
      <c r="BP17" s="777">
        <f>SUMIFS(テーブル3[金額（円）28],テーブル3[[工法]:[工法]],$M17)</f>
        <v>0</v>
      </c>
      <c r="BQ17" s="777"/>
      <c r="BR17" s="777">
        <f>SUMIFS(テーブル3[金額（円）29],テーブル3[[工法]:[工法]],$M17)</f>
        <v>0</v>
      </c>
      <c r="BS17" s="777"/>
      <c r="BT17" s="777">
        <f>SUMIFS(テーブル3[金額（円）30],テーブル3[[工法]:[工法]],$M17)</f>
        <v>0</v>
      </c>
      <c r="BU17" s="778"/>
      <c r="BZ17" s="298"/>
      <c r="CB17" s="292"/>
      <c r="CD17" s="672"/>
      <c r="CE17" s="673"/>
      <c r="CF17" s="299"/>
      <c r="CG17" s="300" t="s">
        <v>265</v>
      </c>
      <c r="CH17" s="301"/>
      <c r="CI17" s="301"/>
      <c r="CJ17" s="302"/>
      <c r="CK17" s="303" t="s">
        <v>134</v>
      </c>
      <c r="CL17" s="803">
        <v>0</v>
      </c>
      <c r="CM17" s="801"/>
      <c r="CN17" s="800">
        <v>0</v>
      </c>
      <c r="CO17" s="801"/>
      <c r="CP17" s="800">
        <v>0</v>
      </c>
      <c r="CQ17" s="801"/>
      <c r="CR17" s="800">
        <v>0</v>
      </c>
      <c r="CS17" s="801"/>
      <c r="CT17" s="800">
        <v>0</v>
      </c>
      <c r="CU17" s="801"/>
    </row>
    <row r="18" spans="3:99" ht="18.600000000000001" customHeight="1" outlineLevel="1" x14ac:dyDescent="0.45">
      <c r="C18" s="263"/>
      <c r="D18" s="292"/>
      <c r="F18" s="672"/>
      <c r="G18" s="673"/>
      <c r="H18" s="299"/>
      <c r="I18" s="300" t="s">
        <v>266</v>
      </c>
      <c r="J18" s="301"/>
      <c r="K18" s="301"/>
      <c r="L18" s="302"/>
      <c r="M18" s="303" t="s">
        <v>135</v>
      </c>
      <c r="N18" s="803">
        <f>SUMIFS(テーブル3[金額（円）1],テーブル3[[工法]:[工法]],$M18)</f>
        <v>0</v>
      </c>
      <c r="O18" s="801"/>
      <c r="P18" s="800">
        <f>SUMIFS(テーブル3[金額（円）2],テーブル3[[工法]:[工法]],$M18)</f>
        <v>0</v>
      </c>
      <c r="Q18" s="801"/>
      <c r="R18" s="800">
        <f>SUMIFS(テーブル3[金額（円）3],テーブル3[[工法]:[工法]],$M18)</f>
        <v>0</v>
      </c>
      <c r="S18" s="801"/>
      <c r="T18" s="800">
        <f>SUMIFS(テーブル3[金額（円）4],テーブル3[[工法]:[工法]],$M18)</f>
        <v>0</v>
      </c>
      <c r="U18" s="801"/>
      <c r="V18" s="800">
        <f>SUMIFS(テーブル3[金額（円）5],テーブル3[[工法]:[工法]],$M18)</f>
        <v>0</v>
      </c>
      <c r="W18" s="801"/>
      <c r="X18" s="800">
        <f>SUMIFS(テーブル3[金額（円）6],テーブル3[[工法]:[工法]],$M18)</f>
        <v>0</v>
      </c>
      <c r="Y18" s="801"/>
      <c r="Z18" s="800">
        <f>SUMIFS(テーブル3[金額（円）7],テーブル3[[工法]:[工法]],$M18)</f>
        <v>0</v>
      </c>
      <c r="AA18" s="801"/>
      <c r="AB18" s="800">
        <f>SUMIFS(テーブル3[金額（円）8],テーブル3[[工法]:[工法]],$M18)</f>
        <v>0</v>
      </c>
      <c r="AC18" s="801"/>
      <c r="AD18" s="800">
        <f>SUMIFS(テーブル3[金額（円）9],テーブル3[[工法]:[工法]],$M18)</f>
        <v>0</v>
      </c>
      <c r="AE18" s="801"/>
      <c r="AF18" s="800">
        <f>SUMIFS(テーブル3[金額（円）10],テーブル3[[工法]:[工法]],$M18)</f>
        <v>0</v>
      </c>
      <c r="AG18" s="802"/>
      <c r="AH18" s="783">
        <f>SUMIFS(テーブル3[金額（円）11],テーブル3[[工法]:[工法]],$M18)</f>
        <v>0</v>
      </c>
      <c r="AI18" s="777"/>
      <c r="AJ18" s="777">
        <f>SUMIFS(テーブル3[金額（円）12],テーブル3[[工法]:[工法]],$M18)</f>
        <v>0</v>
      </c>
      <c r="AK18" s="777"/>
      <c r="AL18" s="777">
        <f>SUMIFS(テーブル3[金額（円）13],テーブル3[[工法]:[工法]],$M18)</f>
        <v>0</v>
      </c>
      <c r="AM18" s="777"/>
      <c r="AN18" s="777">
        <f>SUMIFS(テーブル3[金額（円）14],テーブル3[[工法]:[工法]],$M18)</f>
        <v>0</v>
      </c>
      <c r="AO18" s="777"/>
      <c r="AP18" s="777">
        <f>SUMIFS(テーブル3[金額（円）15],テーブル3[[工法]:[工法]],$M18)</f>
        <v>0</v>
      </c>
      <c r="AQ18" s="777"/>
      <c r="AR18" s="777">
        <f>SUMIFS(テーブル3[金額（円）16],テーブル3[[工法]:[工法]],$M18)</f>
        <v>0</v>
      </c>
      <c r="AS18" s="777"/>
      <c r="AT18" s="777">
        <f>SUMIFS(テーブル3[金額（円）17],テーブル3[[工法]:[工法]],$M18)</f>
        <v>0</v>
      </c>
      <c r="AU18" s="777"/>
      <c r="AV18" s="777">
        <f>SUMIFS(テーブル3[金額（円）18],テーブル3[[工法]:[工法]],$M18)</f>
        <v>0</v>
      </c>
      <c r="AW18" s="777"/>
      <c r="AX18" s="777">
        <f>SUMIFS(テーブル3[金額（円）19],テーブル3[[工法]:[工法]],$M18)</f>
        <v>0</v>
      </c>
      <c r="AY18" s="777"/>
      <c r="AZ18" s="777">
        <f>SUMIFS(テーブル3[金額（円）20],テーブル3[[工法]:[工法]],$M18)</f>
        <v>0</v>
      </c>
      <c r="BA18" s="778"/>
      <c r="BB18" s="783">
        <f>SUMIFS(テーブル3[金額（円）21],テーブル3[[工法]:[工法]],$M18)</f>
        <v>0</v>
      </c>
      <c r="BC18" s="777"/>
      <c r="BD18" s="777">
        <f>SUMIFS(テーブル3[金額（円）22],テーブル3[[工法]:[工法]],$M18)</f>
        <v>0</v>
      </c>
      <c r="BE18" s="777"/>
      <c r="BF18" s="777">
        <f>SUMIFS(テーブル3[金額（円）23],テーブル3[[工法]:[工法]],$M18)</f>
        <v>0</v>
      </c>
      <c r="BG18" s="777"/>
      <c r="BH18" s="777">
        <f>SUMIFS(テーブル3[金額（円）24],テーブル3[[工法]:[工法]],$M18)</f>
        <v>0</v>
      </c>
      <c r="BI18" s="777"/>
      <c r="BJ18" s="777">
        <f>SUMIFS(テーブル3[金額（円）25],テーブル3[[工法]:[工法]],$M18)</f>
        <v>0</v>
      </c>
      <c r="BK18" s="777"/>
      <c r="BL18" s="777">
        <f>SUMIFS(テーブル3[金額（円）26],テーブル3[[工法]:[工法]],$M18)</f>
        <v>0</v>
      </c>
      <c r="BM18" s="777"/>
      <c r="BN18" s="777">
        <f>SUMIFS(テーブル3[金額（円）27],テーブル3[[工法]:[工法]],$M18)</f>
        <v>0</v>
      </c>
      <c r="BO18" s="777"/>
      <c r="BP18" s="777">
        <f>SUMIFS(テーブル3[金額（円）28],テーブル3[[工法]:[工法]],$M18)</f>
        <v>0</v>
      </c>
      <c r="BQ18" s="777"/>
      <c r="BR18" s="777">
        <f>SUMIFS(テーブル3[金額（円）29],テーブル3[[工法]:[工法]],$M18)</f>
        <v>0</v>
      </c>
      <c r="BS18" s="777"/>
      <c r="BT18" s="777">
        <f>SUMIFS(テーブル3[金額（円）30],テーブル3[[工法]:[工法]],$M18)</f>
        <v>0</v>
      </c>
      <c r="BU18" s="778"/>
      <c r="BZ18" s="298"/>
      <c r="CB18" s="292"/>
      <c r="CD18" s="672"/>
      <c r="CE18" s="673"/>
      <c r="CF18" s="299"/>
      <c r="CG18" s="300" t="s">
        <v>266</v>
      </c>
      <c r="CH18" s="301"/>
      <c r="CI18" s="301"/>
      <c r="CJ18" s="302"/>
      <c r="CK18" s="303" t="s">
        <v>135</v>
      </c>
      <c r="CL18" s="803">
        <v>0</v>
      </c>
      <c r="CM18" s="801"/>
      <c r="CN18" s="800">
        <v>0</v>
      </c>
      <c r="CO18" s="801"/>
      <c r="CP18" s="800">
        <v>0</v>
      </c>
      <c r="CQ18" s="801"/>
      <c r="CR18" s="800">
        <v>0</v>
      </c>
      <c r="CS18" s="801"/>
      <c r="CT18" s="800">
        <v>0</v>
      </c>
      <c r="CU18" s="801"/>
    </row>
    <row r="19" spans="3:99" ht="18.600000000000001" customHeight="1" outlineLevel="1" x14ac:dyDescent="0.45">
      <c r="D19" s="292"/>
      <c r="F19" s="672"/>
      <c r="G19" s="673"/>
      <c r="H19" s="299"/>
      <c r="I19" s="300" t="s">
        <v>299</v>
      </c>
      <c r="J19" s="301"/>
      <c r="K19" s="301"/>
      <c r="L19" s="302"/>
      <c r="M19" s="303" t="s">
        <v>136</v>
      </c>
      <c r="N19" s="803">
        <f>SUMIFS(テーブル3[金額（円）1],テーブル3[[工法]:[工法]],$M19)</f>
        <v>0</v>
      </c>
      <c r="O19" s="801"/>
      <c r="P19" s="800">
        <f>SUMIFS(テーブル3[金額（円）2],テーブル3[[工法]:[工法]],$M19)</f>
        <v>0</v>
      </c>
      <c r="Q19" s="801"/>
      <c r="R19" s="800">
        <f>SUMIFS(テーブル3[金額（円）3],テーブル3[[工法]:[工法]],$M19)</f>
        <v>0</v>
      </c>
      <c r="S19" s="801"/>
      <c r="T19" s="800">
        <f>SUMIFS(テーブル3[金額（円）4],テーブル3[[工法]:[工法]],$M19)</f>
        <v>0</v>
      </c>
      <c r="U19" s="801"/>
      <c r="V19" s="800">
        <f>SUMIFS(テーブル3[金額（円）5],テーブル3[[工法]:[工法]],$M19)</f>
        <v>0</v>
      </c>
      <c r="W19" s="801"/>
      <c r="X19" s="800">
        <f>SUMIFS(テーブル3[金額（円）6],テーブル3[[工法]:[工法]],$M19)</f>
        <v>0</v>
      </c>
      <c r="Y19" s="801"/>
      <c r="Z19" s="800">
        <f>SUMIFS(テーブル3[金額（円）7],テーブル3[[工法]:[工法]],$M19)</f>
        <v>0</v>
      </c>
      <c r="AA19" s="801"/>
      <c r="AB19" s="800">
        <f>SUMIFS(テーブル3[金額（円）8],テーブル3[[工法]:[工法]],$M19)</f>
        <v>0</v>
      </c>
      <c r="AC19" s="801"/>
      <c r="AD19" s="800">
        <f>SUMIFS(テーブル3[金額（円）9],テーブル3[[工法]:[工法]],$M19)</f>
        <v>0</v>
      </c>
      <c r="AE19" s="801"/>
      <c r="AF19" s="800">
        <f>SUMIFS(テーブル3[金額（円）10],テーブル3[[工法]:[工法]],$M19)</f>
        <v>0</v>
      </c>
      <c r="AG19" s="802"/>
      <c r="AH19" s="783">
        <f>SUMIFS(テーブル3[金額（円）11],テーブル3[[工法]:[工法]],$M19)</f>
        <v>0</v>
      </c>
      <c r="AI19" s="777"/>
      <c r="AJ19" s="777">
        <f>SUMIFS(テーブル3[金額（円）12],テーブル3[[工法]:[工法]],$M19)</f>
        <v>0</v>
      </c>
      <c r="AK19" s="777"/>
      <c r="AL19" s="777">
        <f>SUMIFS(テーブル3[金額（円）13],テーブル3[[工法]:[工法]],$M19)</f>
        <v>0</v>
      </c>
      <c r="AM19" s="777"/>
      <c r="AN19" s="777">
        <f>SUMIFS(テーブル3[金額（円）14],テーブル3[[工法]:[工法]],$M19)</f>
        <v>0</v>
      </c>
      <c r="AO19" s="777"/>
      <c r="AP19" s="777">
        <f>SUMIFS(テーブル3[金額（円）15],テーブル3[[工法]:[工法]],$M19)</f>
        <v>0</v>
      </c>
      <c r="AQ19" s="777"/>
      <c r="AR19" s="777">
        <f>SUMIFS(テーブル3[金額（円）16],テーブル3[[工法]:[工法]],$M19)</f>
        <v>0</v>
      </c>
      <c r="AS19" s="777"/>
      <c r="AT19" s="777">
        <f>SUMIFS(テーブル3[金額（円）17],テーブル3[[工法]:[工法]],$M19)</f>
        <v>0</v>
      </c>
      <c r="AU19" s="777"/>
      <c r="AV19" s="777">
        <f>SUMIFS(テーブル3[金額（円）18],テーブル3[[工法]:[工法]],$M19)</f>
        <v>0</v>
      </c>
      <c r="AW19" s="777"/>
      <c r="AX19" s="777">
        <f>SUMIFS(テーブル3[金額（円）19],テーブル3[[工法]:[工法]],$M19)</f>
        <v>0</v>
      </c>
      <c r="AY19" s="777"/>
      <c r="AZ19" s="777">
        <f>SUMIFS(テーブル3[金額（円）20],テーブル3[[工法]:[工法]],$M19)</f>
        <v>0</v>
      </c>
      <c r="BA19" s="778"/>
      <c r="BB19" s="783">
        <f>SUMIFS(テーブル3[金額（円）21],テーブル3[[工法]:[工法]],$M19)</f>
        <v>0</v>
      </c>
      <c r="BC19" s="777"/>
      <c r="BD19" s="777">
        <f>SUMIFS(テーブル3[金額（円）22],テーブル3[[工法]:[工法]],$M19)</f>
        <v>0</v>
      </c>
      <c r="BE19" s="777"/>
      <c r="BF19" s="777">
        <f>SUMIFS(テーブル3[金額（円）23],テーブル3[[工法]:[工法]],$M19)</f>
        <v>0</v>
      </c>
      <c r="BG19" s="777"/>
      <c r="BH19" s="777">
        <f>SUMIFS(テーブル3[金額（円）24],テーブル3[[工法]:[工法]],$M19)</f>
        <v>0</v>
      </c>
      <c r="BI19" s="777"/>
      <c r="BJ19" s="777">
        <f>SUMIFS(テーブル3[金額（円）25],テーブル3[[工法]:[工法]],$M19)</f>
        <v>0</v>
      </c>
      <c r="BK19" s="777"/>
      <c r="BL19" s="777">
        <f>SUMIFS(テーブル3[金額（円）26],テーブル3[[工法]:[工法]],$M19)</f>
        <v>0</v>
      </c>
      <c r="BM19" s="777"/>
      <c r="BN19" s="777">
        <f>SUMIFS(テーブル3[金額（円）27],テーブル3[[工法]:[工法]],$M19)</f>
        <v>0</v>
      </c>
      <c r="BO19" s="777"/>
      <c r="BP19" s="777">
        <f>SUMIFS(テーブル3[金額（円）28],テーブル3[[工法]:[工法]],$M19)</f>
        <v>0</v>
      </c>
      <c r="BQ19" s="777"/>
      <c r="BR19" s="777">
        <f>SUMIFS(テーブル3[金額（円）29],テーブル3[[工法]:[工法]],$M19)</f>
        <v>0</v>
      </c>
      <c r="BS19" s="777"/>
      <c r="BT19" s="777">
        <f>SUMIFS(テーブル3[金額（円）30],テーブル3[[工法]:[工法]],$M19)</f>
        <v>0</v>
      </c>
      <c r="BU19" s="778"/>
      <c r="BZ19" s="298"/>
      <c r="CB19" s="292"/>
      <c r="CD19" s="672"/>
      <c r="CE19" s="673"/>
      <c r="CF19" s="299"/>
      <c r="CG19" s="300" t="s">
        <v>299</v>
      </c>
      <c r="CH19" s="301"/>
      <c r="CI19" s="301"/>
      <c r="CJ19" s="302"/>
      <c r="CK19" s="303" t="s">
        <v>136</v>
      </c>
      <c r="CL19" s="803">
        <v>0</v>
      </c>
      <c r="CM19" s="801"/>
      <c r="CN19" s="800">
        <v>0</v>
      </c>
      <c r="CO19" s="801"/>
      <c r="CP19" s="800">
        <v>0</v>
      </c>
      <c r="CQ19" s="801"/>
      <c r="CR19" s="800">
        <v>0</v>
      </c>
      <c r="CS19" s="801"/>
      <c r="CT19" s="800">
        <v>0</v>
      </c>
      <c r="CU19" s="801"/>
    </row>
    <row r="20" spans="3:99" ht="18.600000000000001" customHeight="1" outlineLevel="1" x14ac:dyDescent="0.45">
      <c r="D20" s="304"/>
      <c r="F20" s="672"/>
      <c r="G20" s="673"/>
      <c r="H20" s="305"/>
      <c r="I20" s="306" t="s">
        <v>267</v>
      </c>
      <c r="J20" s="307"/>
      <c r="K20" s="307"/>
      <c r="L20" s="308"/>
      <c r="M20" s="309" t="s">
        <v>137</v>
      </c>
      <c r="N20" s="795">
        <f>SUMIFS(テーブル3[金額（円）1],テーブル3[[工法]:[工法]],$M20)</f>
        <v>0</v>
      </c>
      <c r="O20" s="796"/>
      <c r="P20" s="797">
        <f>SUMIFS(テーブル3[金額（円）2],テーブル3[[工法]:[工法]],$M20)</f>
        <v>0</v>
      </c>
      <c r="Q20" s="796"/>
      <c r="R20" s="797">
        <f>SUMIFS(テーブル3[金額（円）3],テーブル3[[工法]:[工法]],$M20)</f>
        <v>0</v>
      </c>
      <c r="S20" s="796"/>
      <c r="T20" s="797">
        <f>SUMIFS(テーブル3[金額（円）4],テーブル3[[工法]:[工法]],$M20)</f>
        <v>0</v>
      </c>
      <c r="U20" s="796"/>
      <c r="V20" s="797">
        <f>SUMIFS(テーブル3[金額（円）5],テーブル3[[工法]:[工法]],$M20)</f>
        <v>0</v>
      </c>
      <c r="W20" s="796"/>
      <c r="X20" s="797">
        <f>SUMIFS(テーブル3[金額（円）6],テーブル3[[工法]:[工法]],$M20)</f>
        <v>0</v>
      </c>
      <c r="Y20" s="796"/>
      <c r="Z20" s="797">
        <f>SUMIFS(テーブル3[金額（円）7],テーブル3[[工法]:[工法]],$M20)</f>
        <v>0</v>
      </c>
      <c r="AA20" s="796"/>
      <c r="AB20" s="797">
        <f>SUMIFS(テーブル3[金額（円）8],テーブル3[[工法]:[工法]],$M20)</f>
        <v>0</v>
      </c>
      <c r="AC20" s="796"/>
      <c r="AD20" s="797">
        <f>SUMIFS(テーブル3[金額（円）9],テーブル3[[工法]:[工法]],$M20)</f>
        <v>0</v>
      </c>
      <c r="AE20" s="796"/>
      <c r="AF20" s="797">
        <f>SUMIFS(テーブル3[金額（円）10],テーブル3[[工法]:[工法]],$M20)</f>
        <v>0</v>
      </c>
      <c r="AG20" s="798"/>
      <c r="AH20" s="799">
        <f>SUMIFS(テーブル3[金額（円）11],テーブル3[[工法]:[工法]],$M20)</f>
        <v>0</v>
      </c>
      <c r="AI20" s="793"/>
      <c r="AJ20" s="793">
        <f>SUMIFS(テーブル3[金額（円）12],テーブル3[[工法]:[工法]],$M20)</f>
        <v>0</v>
      </c>
      <c r="AK20" s="793"/>
      <c r="AL20" s="793">
        <f>SUMIFS(テーブル3[金額（円）13],テーブル3[[工法]:[工法]],$M20)</f>
        <v>0</v>
      </c>
      <c r="AM20" s="793"/>
      <c r="AN20" s="793">
        <f>SUMIFS(テーブル3[金額（円）14],テーブル3[[工法]:[工法]],$M20)</f>
        <v>0</v>
      </c>
      <c r="AO20" s="793"/>
      <c r="AP20" s="793">
        <f>SUMIFS(テーブル3[金額（円）15],テーブル3[[工法]:[工法]],$M20)</f>
        <v>0</v>
      </c>
      <c r="AQ20" s="793"/>
      <c r="AR20" s="793">
        <f>SUMIFS(テーブル3[金額（円）16],テーブル3[[工法]:[工法]],$M20)</f>
        <v>0</v>
      </c>
      <c r="AS20" s="793"/>
      <c r="AT20" s="793">
        <f>SUMIFS(テーブル3[金額（円）17],テーブル3[[工法]:[工法]],$M20)</f>
        <v>0</v>
      </c>
      <c r="AU20" s="793"/>
      <c r="AV20" s="793">
        <f>SUMIFS(テーブル3[金額（円）18],テーブル3[[工法]:[工法]],$M20)</f>
        <v>0</v>
      </c>
      <c r="AW20" s="793"/>
      <c r="AX20" s="793">
        <f>SUMIFS(テーブル3[金額（円）19],テーブル3[[工法]:[工法]],$M20)</f>
        <v>0</v>
      </c>
      <c r="AY20" s="793"/>
      <c r="AZ20" s="793">
        <f>SUMIFS(テーブル3[金額（円）20],テーブル3[[工法]:[工法]],$M20)</f>
        <v>0</v>
      </c>
      <c r="BA20" s="794"/>
      <c r="BB20" s="799">
        <f>SUMIFS(テーブル3[金額（円）21],テーブル3[[工法]:[工法]],$M20)</f>
        <v>0</v>
      </c>
      <c r="BC20" s="793"/>
      <c r="BD20" s="793">
        <f>SUMIFS(テーブル3[金額（円）22],テーブル3[[工法]:[工法]],$M20)</f>
        <v>0</v>
      </c>
      <c r="BE20" s="793"/>
      <c r="BF20" s="793">
        <f>SUMIFS(テーブル3[金額（円）23],テーブル3[[工法]:[工法]],$M20)</f>
        <v>0</v>
      </c>
      <c r="BG20" s="793"/>
      <c r="BH20" s="793">
        <f>SUMIFS(テーブル3[金額（円）24],テーブル3[[工法]:[工法]],$M20)</f>
        <v>0</v>
      </c>
      <c r="BI20" s="793"/>
      <c r="BJ20" s="793">
        <f>SUMIFS(テーブル3[金額（円）25],テーブル3[[工法]:[工法]],$M20)</f>
        <v>0</v>
      </c>
      <c r="BK20" s="793"/>
      <c r="BL20" s="793">
        <f>SUMIFS(テーブル3[金額（円）26],テーブル3[[工法]:[工法]],$M20)</f>
        <v>0</v>
      </c>
      <c r="BM20" s="793"/>
      <c r="BN20" s="793">
        <f>SUMIFS(テーブル3[金額（円）27],テーブル3[[工法]:[工法]],$M20)</f>
        <v>0</v>
      </c>
      <c r="BO20" s="793"/>
      <c r="BP20" s="793">
        <f>SUMIFS(テーブル3[金額（円）28],テーブル3[[工法]:[工法]],$M20)</f>
        <v>0</v>
      </c>
      <c r="BQ20" s="793"/>
      <c r="BR20" s="793">
        <f>SUMIFS(テーブル3[金額（円）29],テーブル3[[工法]:[工法]],$M20)</f>
        <v>0</v>
      </c>
      <c r="BS20" s="793"/>
      <c r="BT20" s="793">
        <f>SUMIFS(テーブル3[金額（円）30],テーブル3[[工法]:[工法]],$M20)</f>
        <v>0</v>
      </c>
      <c r="BU20" s="794"/>
      <c r="BZ20" s="298"/>
      <c r="CB20" s="304"/>
      <c r="CD20" s="672"/>
      <c r="CE20" s="673"/>
      <c r="CF20" s="305"/>
      <c r="CG20" s="306" t="s">
        <v>267</v>
      </c>
      <c r="CH20" s="307"/>
      <c r="CI20" s="307"/>
      <c r="CJ20" s="308"/>
      <c r="CK20" s="309" t="s">
        <v>137</v>
      </c>
      <c r="CL20" s="795">
        <v>0</v>
      </c>
      <c r="CM20" s="796"/>
      <c r="CN20" s="797">
        <v>15000</v>
      </c>
      <c r="CO20" s="796"/>
      <c r="CP20" s="797">
        <v>25000</v>
      </c>
      <c r="CQ20" s="796"/>
      <c r="CR20" s="797">
        <v>0</v>
      </c>
      <c r="CS20" s="796"/>
      <c r="CT20" s="797">
        <v>0</v>
      </c>
      <c r="CU20" s="796"/>
    </row>
    <row r="21" spans="3:99" ht="18.600000000000001" customHeight="1" outlineLevel="1" x14ac:dyDescent="0.45">
      <c r="D21" s="304"/>
      <c r="F21" s="672"/>
      <c r="G21" s="673"/>
      <c r="H21" s="844" t="s">
        <v>275</v>
      </c>
      <c r="I21" s="845"/>
      <c r="J21" s="311"/>
      <c r="K21" s="311"/>
      <c r="L21" s="312" t="s">
        <v>272</v>
      </c>
      <c r="M21" s="313"/>
      <c r="N21" s="786">
        <f>SUM(N16:O20)</f>
        <v>0</v>
      </c>
      <c r="O21" s="787"/>
      <c r="P21" s="788">
        <f>SUM(P16:Q20)</f>
        <v>0</v>
      </c>
      <c r="Q21" s="789"/>
      <c r="R21" s="788">
        <f>SUM(R16:S20)</f>
        <v>0</v>
      </c>
      <c r="S21" s="789"/>
      <c r="T21" s="788">
        <f>SUM(T16:U20)</f>
        <v>0</v>
      </c>
      <c r="U21" s="789"/>
      <c r="V21" s="788">
        <f>SUM(V16:W20)</f>
        <v>0</v>
      </c>
      <c r="W21" s="789"/>
      <c r="X21" s="788">
        <f>SUM(X16:Y20)</f>
        <v>0</v>
      </c>
      <c r="Y21" s="789"/>
      <c r="Z21" s="788">
        <f>SUM(Z16:AA20)</f>
        <v>0</v>
      </c>
      <c r="AA21" s="789"/>
      <c r="AB21" s="788">
        <f>SUM(AB16:AC20)</f>
        <v>0</v>
      </c>
      <c r="AC21" s="789"/>
      <c r="AD21" s="788">
        <f>SUM(AD16:AE20)</f>
        <v>0</v>
      </c>
      <c r="AE21" s="789"/>
      <c r="AF21" s="790">
        <f>SUM(AF16:AG20)</f>
        <v>0</v>
      </c>
      <c r="AG21" s="791"/>
      <c r="AH21" s="792">
        <f>SUM(AH16:AI20)</f>
        <v>0</v>
      </c>
      <c r="AI21" s="784"/>
      <c r="AJ21" s="784">
        <f t="shared" ref="AJ21" si="0">SUM(AJ16:AK20)</f>
        <v>0</v>
      </c>
      <c r="AK21" s="784"/>
      <c r="AL21" s="784">
        <f t="shared" ref="AL21" si="1">SUM(AL16:AM20)</f>
        <v>0</v>
      </c>
      <c r="AM21" s="784"/>
      <c r="AN21" s="784">
        <f t="shared" ref="AN21" si="2">SUM(AN16:AO20)</f>
        <v>0</v>
      </c>
      <c r="AO21" s="784"/>
      <c r="AP21" s="784">
        <f t="shared" ref="AP21" si="3">SUM(AP16:AQ20)</f>
        <v>0</v>
      </c>
      <c r="AQ21" s="784"/>
      <c r="AR21" s="784">
        <f t="shared" ref="AR21" si="4">SUM(AR16:AS20)</f>
        <v>0</v>
      </c>
      <c r="AS21" s="784"/>
      <c r="AT21" s="784">
        <f t="shared" ref="AT21" si="5">SUM(AT16:AU20)</f>
        <v>0</v>
      </c>
      <c r="AU21" s="784"/>
      <c r="AV21" s="784">
        <f t="shared" ref="AV21" si="6">SUM(AV16:AW20)</f>
        <v>0</v>
      </c>
      <c r="AW21" s="784"/>
      <c r="AX21" s="784">
        <f t="shared" ref="AX21" si="7">SUM(AX16:AY20)</f>
        <v>0</v>
      </c>
      <c r="AY21" s="784"/>
      <c r="AZ21" s="784">
        <f t="shared" ref="AZ21" si="8">SUM(AZ16:BA20)</f>
        <v>0</v>
      </c>
      <c r="BA21" s="785"/>
      <c r="BB21" s="792">
        <f t="shared" ref="BB21" si="9">SUM(BB16:BC20)</f>
        <v>0</v>
      </c>
      <c r="BC21" s="784"/>
      <c r="BD21" s="784">
        <f t="shared" ref="BD21" si="10">SUM(BD16:BE20)</f>
        <v>0</v>
      </c>
      <c r="BE21" s="784"/>
      <c r="BF21" s="784">
        <f t="shared" ref="BF21" si="11">SUM(BF16:BG20)</f>
        <v>0</v>
      </c>
      <c r="BG21" s="784"/>
      <c r="BH21" s="784">
        <f t="shared" ref="BH21" si="12">SUM(BH16:BI20)</f>
        <v>0</v>
      </c>
      <c r="BI21" s="784"/>
      <c r="BJ21" s="784">
        <f t="shared" ref="BJ21" si="13">SUM(BJ16:BK20)</f>
        <v>0</v>
      </c>
      <c r="BK21" s="784"/>
      <c r="BL21" s="784">
        <f t="shared" ref="BL21" si="14">SUM(BL16:BM20)</f>
        <v>0</v>
      </c>
      <c r="BM21" s="784"/>
      <c r="BN21" s="784">
        <f t="shared" ref="BN21" si="15">SUM(BN16:BO20)</f>
        <v>0</v>
      </c>
      <c r="BO21" s="784"/>
      <c r="BP21" s="784">
        <f t="shared" ref="BP21" si="16">SUM(BP16:BQ20)</f>
        <v>0</v>
      </c>
      <c r="BQ21" s="784"/>
      <c r="BR21" s="784">
        <f t="shared" ref="BR21" si="17">SUM(BR16:BS20)</f>
        <v>0</v>
      </c>
      <c r="BS21" s="784"/>
      <c r="BT21" s="784">
        <f>SUM(BT16:BU20)</f>
        <v>0</v>
      </c>
      <c r="BU21" s="785"/>
      <c r="BZ21" s="298"/>
      <c r="CB21" s="304"/>
      <c r="CD21" s="672"/>
      <c r="CE21" s="673"/>
      <c r="CF21" s="844" t="s">
        <v>275</v>
      </c>
      <c r="CG21" s="845"/>
      <c r="CH21" s="311"/>
      <c r="CI21" s="311"/>
      <c r="CJ21" s="312" t="s">
        <v>272</v>
      </c>
      <c r="CK21" s="313"/>
      <c r="CL21" s="855">
        <v>196000</v>
      </c>
      <c r="CM21" s="789"/>
      <c r="CN21" s="788">
        <v>215000</v>
      </c>
      <c r="CO21" s="789"/>
      <c r="CP21" s="788">
        <v>425000</v>
      </c>
      <c r="CQ21" s="789"/>
      <c r="CR21" s="788">
        <v>0</v>
      </c>
      <c r="CS21" s="789"/>
      <c r="CT21" s="788">
        <v>0</v>
      </c>
      <c r="CU21" s="789"/>
    </row>
    <row r="22" spans="3:99" ht="18.600000000000001" customHeight="1" outlineLevel="1" x14ac:dyDescent="0.45">
      <c r="D22" s="304"/>
      <c r="F22" s="672"/>
      <c r="G22" s="673"/>
      <c r="H22" s="843" t="s">
        <v>276</v>
      </c>
      <c r="I22" s="720"/>
      <c r="J22" s="315"/>
      <c r="K22" s="315"/>
      <c r="L22" s="316" t="s">
        <v>273</v>
      </c>
      <c r="M22" s="303" t="s">
        <v>127</v>
      </c>
      <c r="N22" s="779">
        <f>SUMIFS(テーブル3[金額（円）1],テーブル3[[工法]:[工法]],$M22)</f>
        <v>0</v>
      </c>
      <c r="O22" s="780"/>
      <c r="P22" s="780">
        <f>SUMIFS(テーブル3[金額（円）2],テーブル3[[工法]:[工法]],$M22)</f>
        <v>0</v>
      </c>
      <c r="Q22" s="780"/>
      <c r="R22" s="780">
        <f>SUMIFS(テーブル3[金額（円）3],テーブル3[[工法]:[工法]],$M22)</f>
        <v>0</v>
      </c>
      <c r="S22" s="780"/>
      <c r="T22" s="780">
        <f>SUMIFS(テーブル3[金額（円）4],テーブル3[[工法]:[工法]],$M22)</f>
        <v>0</v>
      </c>
      <c r="U22" s="780"/>
      <c r="V22" s="780">
        <f>SUMIFS(テーブル3[金額（円）5],テーブル3[[工法]:[工法]],$M22)</f>
        <v>0</v>
      </c>
      <c r="W22" s="780"/>
      <c r="X22" s="780">
        <f>SUMIFS(テーブル3[金額（円）6],テーブル3[[工法]:[工法]],$M22)</f>
        <v>0</v>
      </c>
      <c r="Y22" s="780"/>
      <c r="Z22" s="780">
        <f>SUMIFS(テーブル3[金額（円）7],テーブル3[[工法]:[工法]],$M22)</f>
        <v>0</v>
      </c>
      <c r="AA22" s="780"/>
      <c r="AB22" s="780">
        <f>SUMIFS(テーブル3[金額（円）8],テーブル3[[工法]:[工法]],$M22)</f>
        <v>0</v>
      </c>
      <c r="AC22" s="780"/>
      <c r="AD22" s="780">
        <f>SUMIFS(テーブル3[金額（円）9],テーブル3[[工法]:[工法]],$M22)</f>
        <v>0</v>
      </c>
      <c r="AE22" s="780"/>
      <c r="AF22" s="780">
        <f>SUMIFS(テーブル3[金額（円）10],テーブル3[[工法]:[工法]],$M22)</f>
        <v>0</v>
      </c>
      <c r="AG22" s="781"/>
      <c r="AH22" s="782">
        <f>SUMIFS(テーブル3[金額（円）11],テーブル3[[工法]:[工法]],$M22)</f>
        <v>0</v>
      </c>
      <c r="AI22" s="777"/>
      <c r="AJ22" s="777">
        <f>SUMIFS(テーブル3[金額（円）12],テーブル3[[工法]:[工法]],$M22)</f>
        <v>0</v>
      </c>
      <c r="AK22" s="777"/>
      <c r="AL22" s="777">
        <f>SUMIFS(テーブル3[金額（円）13],テーブル3[[工法]:[工法]],$M22)</f>
        <v>0</v>
      </c>
      <c r="AM22" s="777"/>
      <c r="AN22" s="777">
        <f>SUMIFS(テーブル3[金額（円）14],テーブル3[[工法]:[工法]],$M22)</f>
        <v>0</v>
      </c>
      <c r="AO22" s="777"/>
      <c r="AP22" s="777">
        <f>SUMIFS(テーブル3[金額（円）15],テーブル3[[工法]:[工法]],$M22)</f>
        <v>0</v>
      </c>
      <c r="AQ22" s="777"/>
      <c r="AR22" s="777">
        <f>SUMIFS(テーブル3[金額（円）16],テーブル3[[工法]:[工法]],$M22)</f>
        <v>0</v>
      </c>
      <c r="AS22" s="777"/>
      <c r="AT22" s="777">
        <f>SUMIFS(テーブル3[金額（円）17],テーブル3[[工法]:[工法]],$M22)</f>
        <v>0</v>
      </c>
      <c r="AU22" s="777"/>
      <c r="AV22" s="777">
        <f>SUMIFS(テーブル3[金額（円）18],テーブル3[[工法]:[工法]],$M22)</f>
        <v>0</v>
      </c>
      <c r="AW22" s="777"/>
      <c r="AX22" s="777">
        <f>SUMIFS(テーブル3[金額（円）19],テーブル3[[工法]:[工法]],$M22)</f>
        <v>0</v>
      </c>
      <c r="AY22" s="777"/>
      <c r="AZ22" s="777">
        <f>SUMIFS(テーブル3[金額（円）20],テーブル3[[工法]:[工法]],$M22)</f>
        <v>0</v>
      </c>
      <c r="BA22" s="778"/>
      <c r="BB22" s="783">
        <f>SUMIFS(テーブル3[金額（円）21],テーブル3[[工法]:[工法]],$M22)</f>
        <v>0</v>
      </c>
      <c r="BC22" s="777"/>
      <c r="BD22" s="777">
        <f>SUMIFS(テーブル3[金額（円）22],テーブル3[[工法]:[工法]],$M22)</f>
        <v>0</v>
      </c>
      <c r="BE22" s="777"/>
      <c r="BF22" s="777">
        <f>SUMIFS(テーブル3[金額（円）23],テーブル3[[工法]:[工法]],$M22)</f>
        <v>0</v>
      </c>
      <c r="BG22" s="777"/>
      <c r="BH22" s="777">
        <f>SUMIFS(テーブル3[金額（円）24],テーブル3[[工法]:[工法]],$M22)</f>
        <v>0</v>
      </c>
      <c r="BI22" s="777"/>
      <c r="BJ22" s="777">
        <f>SUMIFS(テーブル3[金額（円）25],テーブル3[[工法]:[工法]],$M22)</f>
        <v>0</v>
      </c>
      <c r="BK22" s="777"/>
      <c r="BL22" s="777">
        <f>SUMIFS(テーブル3[金額（円）26],テーブル3[[工法]:[工法]],$M22)</f>
        <v>0</v>
      </c>
      <c r="BM22" s="777"/>
      <c r="BN22" s="777">
        <f>SUMIFS(テーブル3[金額（円）27],テーブル3[[工法]:[工法]],$M22)</f>
        <v>0</v>
      </c>
      <c r="BO22" s="777"/>
      <c r="BP22" s="777">
        <f>SUMIFS(テーブル3[金額（円）28],テーブル3[[工法]:[工法]],$M22)</f>
        <v>0</v>
      </c>
      <c r="BQ22" s="777"/>
      <c r="BR22" s="777">
        <f>SUMIFS(テーブル3[金額（円）29],テーブル3[[工法]:[工法]],$M22)</f>
        <v>0</v>
      </c>
      <c r="BS22" s="777"/>
      <c r="BT22" s="777">
        <f>SUMIFS(テーブル3[金額（円）30],テーブル3[[工法]:[工法]],$M22)</f>
        <v>0</v>
      </c>
      <c r="BU22" s="778"/>
      <c r="BZ22" s="298"/>
      <c r="CB22" s="304"/>
      <c r="CD22" s="672"/>
      <c r="CE22" s="673"/>
      <c r="CF22" s="843" t="s">
        <v>276</v>
      </c>
      <c r="CG22" s="720"/>
      <c r="CH22" s="315"/>
      <c r="CI22" s="315"/>
      <c r="CJ22" s="316" t="s">
        <v>273</v>
      </c>
      <c r="CK22" s="303" t="s">
        <v>127</v>
      </c>
      <c r="CL22" s="803">
        <v>70000</v>
      </c>
      <c r="CM22" s="801"/>
      <c r="CN22" s="800">
        <v>70000</v>
      </c>
      <c r="CO22" s="801"/>
      <c r="CP22" s="800">
        <v>70000</v>
      </c>
      <c r="CQ22" s="801"/>
      <c r="CR22" s="780">
        <v>0</v>
      </c>
      <c r="CS22" s="780"/>
      <c r="CT22" s="780">
        <v>0</v>
      </c>
      <c r="CU22" s="780"/>
    </row>
    <row r="23" spans="3:99" ht="18.600000000000001" customHeight="1" outlineLevel="1" x14ac:dyDescent="0.45">
      <c r="D23" s="304"/>
      <c r="F23" s="672"/>
      <c r="G23" s="673"/>
      <c r="H23" s="841" t="s">
        <v>277</v>
      </c>
      <c r="I23" s="842"/>
      <c r="J23" s="318"/>
      <c r="K23" s="318"/>
      <c r="L23" s="319" t="s">
        <v>274</v>
      </c>
      <c r="M23" s="309" t="s">
        <v>300</v>
      </c>
      <c r="N23" s="846">
        <f>SUMIFS(テーブル3[金額（円）1],テーブル3[[工法]:[工法]],$M23)</f>
        <v>0</v>
      </c>
      <c r="O23" s="774"/>
      <c r="P23" s="774">
        <f>SUMIFS(テーブル3[金額（円）2],テーブル3[[工法]:[工法]],$M23)</f>
        <v>0</v>
      </c>
      <c r="Q23" s="774"/>
      <c r="R23" s="774">
        <f>SUMIFS(テーブル3[金額（円）3],テーブル3[[工法]:[工法]],$M23)</f>
        <v>0</v>
      </c>
      <c r="S23" s="774"/>
      <c r="T23" s="774">
        <f>SUMIFS(テーブル3[金額（円）4],テーブル3[[工法]:[工法]],$M23)</f>
        <v>0</v>
      </c>
      <c r="U23" s="774"/>
      <c r="V23" s="774">
        <f>SUMIFS(テーブル3[金額（円）5],テーブル3[[工法]:[工法]],$M23)</f>
        <v>0</v>
      </c>
      <c r="W23" s="774"/>
      <c r="X23" s="774">
        <f>SUMIFS(テーブル3[金額（円）6],テーブル3[[工法]:[工法]],$M23)</f>
        <v>0</v>
      </c>
      <c r="Y23" s="774"/>
      <c r="Z23" s="774">
        <f>SUMIFS(テーブル3[金額（円）7],テーブル3[[工法]:[工法]],$M23)</f>
        <v>0</v>
      </c>
      <c r="AA23" s="774"/>
      <c r="AB23" s="774">
        <f>SUMIFS(テーブル3[金額（円）8],テーブル3[[工法]:[工法]],$M23)</f>
        <v>0</v>
      </c>
      <c r="AC23" s="774"/>
      <c r="AD23" s="774">
        <f>SUMIFS(テーブル3[金額（円）9],テーブル3[[工法]:[工法]],$M23)</f>
        <v>0</v>
      </c>
      <c r="AE23" s="774"/>
      <c r="AF23" s="774">
        <f>SUMIFS(テーブル3[金額（円）10],テーブル3[[工法]:[工法]],$M23)</f>
        <v>0</v>
      </c>
      <c r="AG23" s="775"/>
      <c r="AH23" s="776">
        <f>SUMIFS(テーブル3[金額（円）11],テーブル3[[工法]:[工法]],$M23)</f>
        <v>0</v>
      </c>
      <c r="AI23" s="771"/>
      <c r="AJ23" s="771">
        <f>SUMIFS(テーブル3[金額（円）12],テーブル3[[工法]:[工法]],$M23)</f>
        <v>0</v>
      </c>
      <c r="AK23" s="771"/>
      <c r="AL23" s="771">
        <f>SUMIFS(テーブル3[金額（円）13],テーブル3[[工法]:[工法]],$M23)</f>
        <v>0</v>
      </c>
      <c r="AM23" s="771"/>
      <c r="AN23" s="771">
        <f>SUMIFS(テーブル3[金額（円）14],テーブル3[[工法]:[工法]],$M23)</f>
        <v>0</v>
      </c>
      <c r="AO23" s="771"/>
      <c r="AP23" s="771">
        <f>SUMIFS(テーブル3[金額（円）15],テーブル3[[工法]:[工法]],$M23)</f>
        <v>0</v>
      </c>
      <c r="AQ23" s="771"/>
      <c r="AR23" s="771">
        <f>SUMIFS(テーブル3[金額（円）16],テーブル3[[工法]:[工法]],$M23)</f>
        <v>0</v>
      </c>
      <c r="AS23" s="771"/>
      <c r="AT23" s="771">
        <f>SUMIFS(テーブル3[金額（円）17],テーブル3[[工法]:[工法]],$M23)</f>
        <v>0</v>
      </c>
      <c r="AU23" s="771"/>
      <c r="AV23" s="771">
        <f>SUMIFS(テーブル3[金額（円）18],テーブル3[[工法]:[工法]],$M23)</f>
        <v>0</v>
      </c>
      <c r="AW23" s="771"/>
      <c r="AX23" s="771">
        <f>SUMIFS(テーブル3[金額（円）19],テーブル3[[工法]:[工法]],$M23)</f>
        <v>0</v>
      </c>
      <c r="AY23" s="771"/>
      <c r="AZ23" s="771">
        <f>SUMIFS(テーブル3[金額（円）20],テーブル3[[工法]:[工法]],$M23)</f>
        <v>0</v>
      </c>
      <c r="BA23" s="772"/>
      <c r="BB23" s="773">
        <f>SUMIFS(テーブル3[金額（円）21],テーブル3[[工法]:[工法]],$M23)</f>
        <v>0</v>
      </c>
      <c r="BC23" s="771"/>
      <c r="BD23" s="771">
        <f>SUMIFS(テーブル3[金額（円）22],テーブル3[[工法]:[工法]],$M23)</f>
        <v>0</v>
      </c>
      <c r="BE23" s="771"/>
      <c r="BF23" s="771">
        <f>SUMIFS(テーブル3[金額（円）23],テーブル3[[工法]:[工法]],$M23)</f>
        <v>0</v>
      </c>
      <c r="BG23" s="771"/>
      <c r="BH23" s="771">
        <f>SUMIFS(テーブル3[金額（円）24],テーブル3[[工法]:[工法]],$M23)</f>
        <v>0</v>
      </c>
      <c r="BI23" s="771"/>
      <c r="BJ23" s="771">
        <f>SUMIFS(テーブル3[金額（円）25],テーブル3[[工法]:[工法]],$M23)</f>
        <v>0</v>
      </c>
      <c r="BK23" s="771"/>
      <c r="BL23" s="771">
        <f>SUMIFS(テーブル3[金額（円）26],テーブル3[[工法]:[工法]],$M23)</f>
        <v>0</v>
      </c>
      <c r="BM23" s="771"/>
      <c r="BN23" s="771">
        <f>SUMIFS(テーブル3[金額（円）27],テーブル3[[工法]:[工法]],$M23)</f>
        <v>0</v>
      </c>
      <c r="BO23" s="771"/>
      <c r="BP23" s="771">
        <f>SUMIFS(テーブル3[金額（円）28],テーブル3[[工法]:[工法]],$M23)</f>
        <v>0</v>
      </c>
      <c r="BQ23" s="771"/>
      <c r="BR23" s="771">
        <f>SUMIFS(テーブル3[金額（円）29],テーブル3[[工法]:[工法]],$M23)</f>
        <v>0</v>
      </c>
      <c r="BS23" s="771"/>
      <c r="BT23" s="771">
        <f>SUMIFS(テーブル3[金額（円）30],テーブル3[[工法]:[工法]],$M23)</f>
        <v>0</v>
      </c>
      <c r="BU23" s="772"/>
      <c r="BZ23" s="298"/>
      <c r="CB23" s="304"/>
      <c r="CD23" s="672"/>
      <c r="CE23" s="673"/>
      <c r="CF23" s="841" t="s">
        <v>277</v>
      </c>
      <c r="CG23" s="842"/>
      <c r="CH23" s="318"/>
      <c r="CI23" s="318"/>
      <c r="CJ23" s="319" t="s">
        <v>274</v>
      </c>
      <c r="CK23" s="309" t="s">
        <v>131</v>
      </c>
      <c r="CL23" s="795">
        <v>0</v>
      </c>
      <c r="CM23" s="796"/>
      <c r="CN23" s="797">
        <v>700000</v>
      </c>
      <c r="CO23" s="796"/>
      <c r="CP23" s="797">
        <v>0</v>
      </c>
      <c r="CQ23" s="796"/>
      <c r="CR23" s="774">
        <v>0</v>
      </c>
      <c r="CS23" s="774"/>
      <c r="CT23" s="774">
        <v>0</v>
      </c>
      <c r="CU23" s="774"/>
    </row>
    <row r="24" spans="3:99" ht="18.600000000000001" customHeight="1" outlineLevel="1" x14ac:dyDescent="0.2">
      <c r="D24" s="320"/>
      <c r="F24" s="686" t="s">
        <v>312</v>
      </c>
      <c r="G24" s="687"/>
      <c r="H24" s="310" t="s">
        <v>275</v>
      </c>
      <c r="I24" s="321" t="s">
        <v>278</v>
      </c>
      <c r="J24" s="321"/>
      <c r="K24" s="321"/>
      <c r="L24" s="322" t="s">
        <v>281</v>
      </c>
      <c r="M24" s="323"/>
      <c r="N24" s="748" t="str">
        <f>IF(N9&lt;&gt;0,$Q$13+N21,"")</f>
        <v/>
      </c>
      <c r="O24" s="742"/>
      <c r="P24" s="766" t="str">
        <f t="shared" ref="P24" si="18">IF(P9&lt;&gt;0,$Q$13+P21,"")</f>
        <v/>
      </c>
      <c r="Q24" s="767"/>
      <c r="R24" s="766" t="str">
        <f t="shared" ref="R24" si="19">IF(R9&lt;&gt;0,$Q$13+R21,"")</f>
        <v/>
      </c>
      <c r="S24" s="767"/>
      <c r="T24" s="766" t="str">
        <f t="shared" ref="T24" si="20">IF(T9&lt;&gt;0,$Q$13+T21,"")</f>
        <v/>
      </c>
      <c r="U24" s="767"/>
      <c r="V24" s="766" t="str">
        <f t="shared" ref="V24" si="21">IF(V9&lt;&gt;0,$Q$13+V21,"")</f>
        <v/>
      </c>
      <c r="W24" s="767"/>
      <c r="X24" s="766" t="str">
        <f t="shared" ref="X24" si="22">IF(X9&lt;&gt;0,$Q$13+X21,"")</f>
        <v/>
      </c>
      <c r="Y24" s="767"/>
      <c r="Z24" s="766" t="str">
        <f t="shared" ref="Z24" si="23">IF(Z9&lt;&gt;0,$Q$13+Z21,"")</f>
        <v/>
      </c>
      <c r="AA24" s="767"/>
      <c r="AB24" s="766" t="str">
        <f t="shared" ref="AB24" si="24">IF(AB9&lt;&gt;0,$Q$13+AB21,"")</f>
        <v/>
      </c>
      <c r="AC24" s="767"/>
      <c r="AD24" s="766" t="str">
        <f>IF(AD9&lt;&gt;0,$Q$13+AD21,"")</f>
        <v/>
      </c>
      <c r="AE24" s="767"/>
      <c r="AF24" s="766" t="str">
        <f t="shared" ref="AF24" si="25">IF(AF9&lt;&gt;0,$Q$13+AF21,"")</f>
        <v/>
      </c>
      <c r="AG24" s="768"/>
      <c r="AH24" s="764" t="str">
        <f t="shared" ref="AH24" si="26">IF(AH9&lt;&gt;0,$Q$13+AH21,"")</f>
        <v/>
      </c>
      <c r="AI24" s="740"/>
      <c r="AJ24" s="762" t="str">
        <f t="shared" ref="AJ24" si="27">IF(AJ9&lt;&gt;0,$Q$13+AJ21,"")</f>
        <v/>
      </c>
      <c r="AK24" s="740"/>
      <c r="AL24" s="762" t="str">
        <f t="shared" ref="AL24" si="28">IF(AL9&lt;&gt;0,$Q$13+AL21,"")</f>
        <v/>
      </c>
      <c r="AM24" s="740"/>
      <c r="AN24" s="762" t="str">
        <f t="shared" ref="AN24" si="29">IF(AN9&lt;&gt;0,$Q$13+AN21,"")</f>
        <v/>
      </c>
      <c r="AO24" s="740"/>
      <c r="AP24" s="762" t="str">
        <f t="shared" ref="AP24" si="30">IF(AP9&lt;&gt;0,$Q$13+AP21,"")</f>
        <v/>
      </c>
      <c r="AQ24" s="740"/>
      <c r="AR24" s="762" t="str">
        <f t="shared" ref="AR24" si="31">IF(AR9&lt;&gt;0,$Q$13+AR21,"")</f>
        <v/>
      </c>
      <c r="AS24" s="740"/>
      <c r="AT24" s="762" t="str">
        <f t="shared" ref="AT24" si="32">IF(AT9&lt;&gt;0,$Q$13+AT21,"")</f>
        <v/>
      </c>
      <c r="AU24" s="740"/>
      <c r="AV24" s="762" t="str">
        <f t="shared" ref="AV24" si="33">IF(AV9&lt;&gt;0,$Q$13+AV21,"")</f>
        <v/>
      </c>
      <c r="AW24" s="740"/>
      <c r="AX24" s="762" t="str">
        <f t="shared" ref="AX24" si="34">IF(AX9&lt;&gt;0,$Q$13+AX21,"")</f>
        <v/>
      </c>
      <c r="AY24" s="740"/>
      <c r="AZ24" s="762" t="str">
        <f t="shared" ref="AZ24" si="35">IF(AZ9&lt;&gt;0,$Q$13+AZ21,"")</f>
        <v/>
      </c>
      <c r="BA24" s="763"/>
      <c r="BB24" s="764" t="str">
        <f t="shared" ref="BB24" si="36">IF(BB9&lt;&gt;0,$Q$13+BB21,"")</f>
        <v/>
      </c>
      <c r="BC24" s="740"/>
      <c r="BD24" s="762" t="str">
        <f t="shared" ref="BD24" si="37">IF(BD9&lt;&gt;0,$Q$13+BD21,"")</f>
        <v/>
      </c>
      <c r="BE24" s="740"/>
      <c r="BF24" s="762" t="str">
        <f t="shared" ref="BF24" si="38">IF(BF9&lt;&gt;0,$Q$13+BF21,"")</f>
        <v/>
      </c>
      <c r="BG24" s="740"/>
      <c r="BH24" s="762" t="str">
        <f t="shared" ref="BH24" si="39">IF(BH9&lt;&gt;0,$Q$13+BH21,"")</f>
        <v/>
      </c>
      <c r="BI24" s="740"/>
      <c r="BJ24" s="762" t="str">
        <f t="shared" ref="BJ24" si="40">IF(BJ9&lt;&gt;0,$Q$13+BJ21,"")</f>
        <v/>
      </c>
      <c r="BK24" s="740"/>
      <c r="BL24" s="762" t="str">
        <f t="shared" ref="BL24" si="41">IF(BL9&lt;&gt;0,$Q$13+BL21,"")</f>
        <v/>
      </c>
      <c r="BM24" s="740"/>
      <c r="BN24" s="762" t="str">
        <f t="shared" ref="BN24" si="42">IF(BN9&lt;&gt;0,$Q$13+BN21,"")</f>
        <v/>
      </c>
      <c r="BO24" s="740"/>
      <c r="BP24" s="762" t="str">
        <f t="shared" ref="BP24" si="43">IF(BP9&lt;&gt;0,$Q$13+BP21,"")</f>
        <v/>
      </c>
      <c r="BQ24" s="740"/>
      <c r="BR24" s="762" t="str">
        <f t="shared" ref="BR24" si="44">IF(BR9&lt;&gt;0,$Q$13+BR21,"")</f>
        <v/>
      </c>
      <c r="BS24" s="740"/>
      <c r="BT24" s="762" t="str">
        <f t="shared" ref="BT24" si="45">IF(BT9&lt;&gt;0,$Q$13+BT21,"")</f>
        <v/>
      </c>
      <c r="BU24" s="763"/>
      <c r="BZ24" s="298"/>
      <c r="CB24" s="320"/>
      <c r="CD24" s="686" t="s">
        <v>312</v>
      </c>
      <c r="CE24" s="687"/>
      <c r="CF24" s="310" t="s">
        <v>275</v>
      </c>
      <c r="CG24" s="321" t="s">
        <v>278</v>
      </c>
      <c r="CH24" s="321"/>
      <c r="CI24" s="321"/>
      <c r="CJ24" s="322" t="s">
        <v>281</v>
      </c>
      <c r="CK24" s="323"/>
      <c r="CL24" s="856">
        <v>197142</v>
      </c>
      <c r="CM24" s="767"/>
      <c r="CN24" s="766">
        <v>216142</v>
      </c>
      <c r="CO24" s="767"/>
      <c r="CP24" s="766">
        <v>426142</v>
      </c>
      <c r="CQ24" s="767"/>
      <c r="CR24" s="766" t="s">
        <v>448</v>
      </c>
      <c r="CS24" s="767"/>
      <c r="CT24" s="766" t="s">
        <v>448</v>
      </c>
      <c r="CU24" s="767"/>
    </row>
    <row r="25" spans="3:99" ht="18.600000000000001" customHeight="1" outlineLevel="1" x14ac:dyDescent="0.45">
      <c r="D25" s="324"/>
      <c r="F25" s="688"/>
      <c r="G25" s="689"/>
      <c r="H25" s="314" t="s">
        <v>276</v>
      </c>
      <c r="I25" s="315" t="s">
        <v>279</v>
      </c>
      <c r="J25" s="315"/>
      <c r="K25" s="315"/>
      <c r="L25" s="316" t="s">
        <v>282</v>
      </c>
      <c r="M25" s="325"/>
      <c r="N25" s="758" t="str">
        <f>IF(N10&lt;&gt;0,$Q$13+N22,"")</f>
        <v/>
      </c>
      <c r="O25" s="759"/>
      <c r="P25" s="760" t="str">
        <f>IF(P10&lt;&gt;0,$Q$13+P22,"")</f>
        <v/>
      </c>
      <c r="Q25" s="759"/>
      <c r="R25" s="760" t="str">
        <f>IF(R10&lt;&gt;0,$Q$13+R22,"")</f>
        <v/>
      </c>
      <c r="S25" s="759"/>
      <c r="T25" s="760" t="str">
        <f>IF(T10&lt;&gt;0,$Q$13+T22,"")</f>
        <v/>
      </c>
      <c r="U25" s="759"/>
      <c r="V25" s="760" t="str">
        <f>IF(V10&lt;&gt;0,$Q$13+V22,"")</f>
        <v/>
      </c>
      <c r="W25" s="759"/>
      <c r="X25" s="760" t="str">
        <f>IF(X10&lt;&gt;0,$Q$13+X22,"")</f>
        <v/>
      </c>
      <c r="Y25" s="759"/>
      <c r="Z25" s="760" t="str">
        <f>IF(Z10&lt;&gt;0,$Q$13+Z22,"")</f>
        <v/>
      </c>
      <c r="AA25" s="759"/>
      <c r="AB25" s="760" t="str">
        <f>IF(AB10&lt;&gt;0,$Q$13+AB22,"")</f>
        <v/>
      </c>
      <c r="AC25" s="759"/>
      <c r="AD25" s="760" t="str">
        <f>IF(AD10&lt;&gt;0,$Q$13+AD22,"")</f>
        <v/>
      </c>
      <c r="AE25" s="759"/>
      <c r="AF25" s="760" t="str">
        <f>IF(AF10&lt;&gt;0,$Q$13+AF22,"")</f>
        <v/>
      </c>
      <c r="AG25" s="770"/>
      <c r="AH25" s="754" t="str">
        <f>IF(AH10&lt;&gt;0,$Q$13+AH22,"")</f>
        <v/>
      </c>
      <c r="AI25" s="735"/>
      <c r="AJ25" s="753" t="str">
        <f>IF(AJ10&lt;&gt;0,$Q$13+AJ22,"")</f>
        <v/>
      </c>
      <c r="AK25" s="735"/>
      <c r="AL25" s="753" t="str">
        <f>IF(AL10&lt;&gt;0,$Q$13+AL22,"")</f>
        <v/>
      </c>
      <c r="AM25" s="735"/>
      <c r="AN25" s="753" t="str">
        <f>IF(AN10&lt;&gt;0,$Q$13+AN22,"")</f>
        <v/>
      </c>
      <c r="AO25" s="735"/>
      <c r="AP25" s="753" t="str">
        <f>IF(AP10&lt;&gt;0,$Q$13+AP22,"")</f>
        <v/>
      </c>
      <c r="AQ25" s="735"/>
      <c r="AR25" s="753" t="str">
        <f>IF(AR10&lt;&gt;0,$Q$13+AR22,"")</f>
        <v/>
      </c>
      <c r="AS25" s="735"/>
      <c r="AT25" s="753" t="str">
        <f>IF(AT10&lt;&gt;0,$Q$13+AT22,"")</f>
        <v/>
      </c>
      <c r="AU25" s="735"/>
      <c r="AV25" s="753" t="str">
        <f>IF(AV10&lt;&gt;0,$Q$13+AV22,"")</f>
        <v/>
      </c>
      <c r="AW25" s="735"/>
      <c r="AX25" s="753" t="str">
        <f>IF(AX10&lt;&gt;0,$Q$13+AX22,"")</f>
        <v/>
      </c>
      <c r="AY25" s="735"/>
      <c r="AZ25" s="753" t="str">
        <f>IF(AZ10&lt;&gt;0,$Q$13+AZ22,"")</f>
        <v/>
      </c>
      <c r="BA25" s="761"/>
      <c r="BB25" s="754" t="str">
        <f>IF(BB10&lt;&gt;0,$Q$13+BB22,"")</f>
        <v/>
      </c>
      <c r="BC25" s="735"/>
      <c r="BD25" s="753" t="str">
        <f>IF(BD10&lt;&gt;0,$Q$13+BD22,"")</f>
        <v/>
      </c>
      <c r="BE25" s="735"/>
      <c r="BF25" s="753" t="str">
        <f>IF(BF10&lt;&gt;0,$Q$13+BF22,"")</f>
        <v/>
      </c>
      <c r="BG25" s="735"/>
      <c r="BH25" s="753" t="str">
        <f>IF(BH10&lt;&gt;0,$Q$13+BH22,"")</f>
        <v/>
      </c>
      <c r="BI25" s="735"/>
      <c r="BJ25" s="753" t="str">
        <f>IF(BJ10&lt;&gt;0,$Q$13+BJ22,"")</f>
        <v/>
      </c>
      <c r="BK25" s="735"/>
      <c r="BL25" s="753" t="str">
        <f>IF(BL10&lt;&gt;0,$Q$13+BL22,"")</f>
        <v/>
      </c>
      <c r="BM25" s="735"/>
      <c r="BN25" s="753" t="str">
        <f>IF(BN10&lt;&gt;0,$Q$13+BN22,"")</f>
        <v/>
      </c>
      <c r="BO25" s="735"/>
      <c r="BP25" s="753" t="str">
        <f>IF(BP10&lt;&gt;0,$Q$13+BP22,"")</f>
        <v/>
      </c>
      <c r="BQ25" s="735"/>
      <c r="BR25" s="753" t="str">
        <f>IF(BR10&lt;&gt;0,$Q$13+BR22,"")</f>
        <v/>
      </c>
      <c r="BS25" s="735"/>
      <c r="BT25" s="753" t="str">
        <f>IF(BT10&lt;&gt;0,$Q$13+BT22,"")</f>
        <v/>
      </c>
      <c r="BU25" s="761"/>
      <c r="BZ25" s="298"/>
      <c r="CB25" s="324"/>
      <c r="CD25" s="688"/>
      <c r="CE25" s="689"/>
      <c r="CF25" s="314" t="s">
        <v>276</v>
      </c>
      <c r="CG25" s="315" t="s">
        <v>279</v>
      </c>
      <c r="CH25" s="315"/>
      <c r="CI25" s="315"/>
      <c r="CJ25" s="316" t="s">
        <v>282</v>
      </c>
      <c r="CK25" s="325"/>
      <c r="CL25" s="758">
        <v>71142</v>
      </c>
      <c r="CM25" s="759"/>
      <c r="CN25" s="760">
        <v>71142</v>
      </c>
      <c r="CO25" s="759"/>
      <c r="CP25" s="760">
        <v>71142</v>
      </c>
      <c r="CQ25" s="759"/>
      <c r="CR25" s="760" t="s">
        <v>448</v>
      </c>
      <c r="CS25" s="759"/>
      <c r="CT25" s="760" t="s">
        <v>448</v>
      </c>
      <c r="CU25" s="759"/>
    </row>
    <row r="26" spans="3:99" ht="18" customHeight="1" outlineLevel="1" x14ac:dyDescent="0.45">
      <c r="D26" s="304"/>
      <c r="F26" s="688"/>
      <c r="G26" s="689"/>
      <c r="H26" s="317" t="s">
        <v>277</v>
      </c>
      <c r="I26" s="318" t="s">
        <v>280</v>
      </c>
      <c r="J26" s="318"/>
      <c r="K26" s="318"/>
      <c r="L26" s="319" t="s">
        <v>283</v>
      </c>
      <c r="M26" s="326"/>
      <c r="N26" s="769" t="str">
        <f>IF(N11&lt;&gt;0,$Q$13+N23,"")</f>
        <v/>
      </c>
      <c r="O26" s="756"/>
      <c r="P26" s="755" t="str">
        <f t="shared" ref="P26:BT26" si="46">IF(P11&lt;&gt;0,$Q$13+P23,"")</f>
        <v/>
      </c>
      <c r="Q26" s="756"/>
      <c r="R26" s="755" t="str">
        <f t="shared" si="46"/>
        <v/>
      </c>
      <c r="S26" s="756"/>
      <c r="T26" s="755" t="str">
        <f t="shared" si="46"/>
        <v/>
      </c>
      <c r="U26" s="756"/>
      <c r="V26" s="755" t="str">
        <f t="shared" si="46"/>
        <v/>
      </c>
      <c r="W26" s="756"/>
      <c r="X26" s="755" t="str">
        <f t="shared" si="46"/>
        <v/>
      </c>
      <c r="Y26" s="756"/>
      <c r="Z26" s="755" t="str">
        <f t="shared" si="46"/>
        <v/>
      </c>
      <c r="AA26" s="756"/>
      <c r="AB26" s="755" t="str">
        <f t="shared" si="46"/>
        <v/>
      </c>
      <c r="AC26" s="756"/>
      <c r="AD26" s="755" t="str">
        <f t="shared" si="46"/>
        <v/>
      </c>
      <c r="AE26" s="756"/>
      <c r="AF26" s="755" t="str">
        <f t="shared" si="46"/>
        <v/>
      </c>
      <c r="AG26" s="757"/>
      <c r="AH26" s="752" t="str">
        <f t="shared" si="46"/>
        <v/>
      </c>
      <c r="AI26" s="746"/>
      <c r="AJ26" s="750" t="str">
        <f t="shared" si="46"/>
        <v/>
      </c>
      <c r="AK26" s="746"/>
      <c r="AL26" s="750" t="str">
        <f t="shared" si="46"/>
        <v/>
      </c>
      <c r="AM26" s="746"/>
      <c r="AN26" s="750" t="str">
        <f t="shared" si="46"/>
        <v/>
      </c>
      <c r="AO26" s="746"/>
      <c r="AP26" s="750" t="str">
        <f t="shared" si="46"/>
        <v/>
      </c>
      <c r="AQ26" s="746"/>
      <c r="AR26" s="750" t="str">
        <f t="shared" si="46"/>
        <v/>
      </c>
      <c r="AS26" s="746"/>
      <c r="AT26" s="750" t="str">
        <f t="shared" si="46"/>
        <v/>
      </c>
      <c r="AU26" s="746"/>
      <c r="AV26" s="750" t="str">
        <f t="shared" si="46"/>
        <v/>
      </c>
      <c r="AW26" s="746"/>
      <c r="AX26" s="750" t="str">
        <f t="shared" si="46"/>
        <v/>
      </c>
      <c r="AY26" s="746"/>
      <c r="AZ26" s="750" t="str">
        <f t="shared" si="46"/>
        <v/>
      </c>
      <c r="BA26" s="751"/>
      <c r="BB26" s="752" t="str">
        <f t="shared" si="46"/>
        <v/>
      </c>
      <c r="BC26" s="746"/>
      <c r="BD26" s="750" t="str">
        <f t="shared" si="46"/>
        <v/>
      </c>
      <c r="BE26" s="746"/>
      <c r="BF26" s="750" t="str">
        <f t="shared" si="46"/>
        <v/>
      </c>
      <c r="BG26" s="746"/>
      <c r="BH26" s="750" t="str">
        <f t="shared" si="46"/>
        <v/>
      </c>
      <c r="BI26" s="746"/>
      <c r="BJ26" s="750" t="str">
        <f t="shared" si="46"/>
        <v/>
      </c>
      <c r="BK26" s="746"/>
      <c r="BL26" s="750" t="str">
        <f t="shared" si="46"/>
        <v/>
      </c>
      <c r="BM26" s="746"/>
      <c r="BN26" s="750" t="str">
        <f t="shared" si="46"/>
        <v/>
      </c>
      <c r="BO26" s="746"/>
      <c r="BP26" s="750" t="str">
        <f t="shared" si="46"/>
        <v/>
      </c>
      <c r="BQ26" s="746"/>
      <c r="BR26" s="750" t="str">
        <f t="shared" si="46"/>
        <v/>
      </c>
      <c r="BS26" s="746"/>
      <c r="BT26" s="750" t="str">
        <f t="shared" si="46"/>
        <v/>
      </c>
      <c r="BU26" s="751"/>
      <c r="BZ26" s="298"/>
      <c r="CB26" s="304"/>
      <c r="CD26" s="688"/>
      <c r="CE26" s="689"/>
      <c r="CF26" s="317" t="s">
        <v>277</v>
      </c>
      <c r="CG26" s="318" t="s">
        <v>280</v>
      </c>
      <c r="CH26" s="318"/>
      <c r="CI26" s="318"/>
      <c r="CJ26" s="319" t="s">
        <v>283</v>
      </c>
      <c r="CK26" s="326"/>
      <c r="CL26" s="769" t="s">
        <v>448</v>
      </c>
      <c r="CM26" s="756"/>
      <c r="CN26" s="755">
        <v>701142</v>
      </c>
      <c r="CO26" s="756"/>
      <c r="CP26" s="755" t="s">
        <v>448</v>
      </c>
      <c r="CQ26" s="756"/>
      <c r="CR26" s="755" t="s">
        <v>448</v>
      </c>
      <c r="CS26" s="756"/>
      <c r="CT26" s="755" t="s">
        <v>448</v>
      </c>
      <c r="CU26" s="756"/>
    </row>
    <row r="27" spans="3:99" ht="18.600000000000001" customHeight="1" outlineLevel="1" x14ac:dyDescent="0.45">
      <c r="D27" s="765"/>
      <c r="F27" s="674" t="s">
        <v>313</v>
      </c>
      <c r="G27" s="675"/>
      <c r="H27" s="310" t="s">
        <v>275</v>
      </c>
      <c r="I27" s="311" t="s">
        <v>284</v>
      </c>
      <c r="J27" s="311"/>
      <c r="K27" s="311"/>
      <c r="L27" s="312" t="s">
        <v>287</v>
      </c>
      <c r="M27" s="323"/>
      <c r="N27" s="748" t="str">
        <f>IF(N9&lt;&gt;0,ROUNDDOWN(N24/3*2,-3),"")</f>
        <v/>
      </c>
      <c r="O27" s="742"/>
      <c r="P27" s="766" t="str">
        <f>IF(P9&lt;&gt;0,ROUNDDOWN(P24/3*2,-3),"")</f>
        <v/>
      </c>
      <c r="Q27" s="767"/>
      <c r="R27" s="766" t="str">
        <f>IF(R9&lt;&gt;0,ROUNDDOWN(R24/3*2,-3),"")</f>
        <v/>
      </c>
      <c r="S27" s="767"/>
      <c r="T27" s="766" t="str">
        <f>IF(T9&lt;&gt;0,ROUNDDOWN(T24/3*2,-3),"")</f>
        <v/>
      </c>
      <c r="U27" s="767"/>
      <c r="V27" s="766" t="str">
        <f>IF(V9&lt;&gt;0,ROUNDDOWN(V24/3*2,-3),"")</f>
        <v/>
      </c>
      <c r="W27" s="767"/>
      <c r="X27" s="766" t="str">
        <f>IF(X9&lt;&gt;0,ROUNDDOWN(X24/3*2,-3),"")</f>
        <v/>
      </c>
      <c r="Y27" s="767"/>
      <c r="Z27" s="766" t="str">
        <f>IF(Z9&lt;&gt;0,ROUNDDOWN(Z24/3*2,-3),"")</f>
        <v/>
      </c>
      <c r="AA27" s="767"/>
      <c r="AB27" s="766" t="str">
        <f>IF(AB9&lt;&gt;0,ROUNDDOWN(AB24/3*2,-3),"")</f>
        <v/>
      </c>
      <c r="AC27" s="767"/>
      <c r="AD27" s="766" t="str">
        <f>IF(AD9&lt;&gt;0,ROUNDDOWN(AD24/3*2,-3),"")</f>
        <v/>
      </c>
      <c r="AE27" s="767"/>
      <c r="AF27" s="766" t="str">
        <f>IF(AF9&lt;&gt;0,ROUNDDOWN(AF24/3*2,-3),"")</f>
        <v/>
      </c>
      <c r="AG27" s="768"/>
      <c r="AH27" s="764" t="str">
        <f>IF(AH9&lt;&gt;0,ROUNDDOWN(AH24/3*2,-3),"")</f>
        <v/>
      </c>
      <c r="AI27" s="740"/>
      <c r="AJ27" s="762" t="str">
        <f>IF(AJ9&lt;&gt;0,ROUNDDOWN(AJ24/3*2,-3),"")</f>
        <v/>
      </c>
      <c r="AK27" s="740"/>
      <c r="AL27" s="762" t="str">
        <f>IF(AL9&lt;&gt;0,ROUNDDOWN(AL24/3*2,-3),"")</f>
        <v/>
      </c>
      <c r="AM27" s="740"/>
      <c r="AN27" s="762" t="str">
        <f>IF(AN9&lt;&gt;0,ROUNDDOWN(AN24/3*2,-3),"")</f>
        <v/>
      </c>
      <c r="AO27" s="740"/>
      <c r="AP27" s="762" t="str">
        <f>IF(AP9&lt;&gt;0,ROUNDDOWN(AP24/3*2,-3),"")</f>
        <v/>
      </c>
      <c r="AQ27" s="740"/>
      <c r="AR27" s="762" t="str">
        <f>IF(AR9&lt;&gt;0,ROUNDDOWN(AR24/3*2,-3),"")</f>
        <v/>
      </c>
      <c r="AS27" s="740"/>
      <c r="AT27" s="762" t="str">
        <f>IF(AT9&lt;&gt;0,ROUNDDOWN(AT24/3*2,-3),"")</f>
        <v/>
      </c>
      <c r="AU27" s="740"/>
      <c r="AV27" s="762" t="str">
        <f>IF(AV9&lt;&gt;0,ROUNDDOWN(AV24/3*2,-3),"")</f>
        <v/>
      </c>
      <c r="AW27" s="740"/>
      <c r="AX27" s="762" t="str">
        <f>IF(AX9&lt;&gt;0,ROUNDDOWN(AX24/3*2,-3),"")</f>
        <v/>
      </c>
      <c r="AY27" s="740"/>
      <c r="AZ27" s="762" t="str">
        <f>IF(AZ9&lt;&gt;0,ROUNDDOWN(AZ24/3*2,-3),"")</f>
        <v/>
      </c>
      <c r="BA27" s="763"/>
      <c r="BB27" s="764" t="str">
        <f>IF(BB9&lt;&gt;0,ROUNDDOWN(BB24/3*2,-3),"")</f>
        <v/>
      </c>
      <c r="BC27" s="740"/>
      <c r="BD27" s="762" t="str">
        <f>IF(BD9&lt;&gt;0,ROUNDDOWN(BD24/3*2,-3),"")</f>
        <v/>
      </c>
      <c r="BE27" s="740"/>
      <c r="BF27" s="762" t="str">
        <f>IF(BF9&lt;&gt;0,ROUNDDOWN(BF24/3*2,-3),"")</f>
        <v/>
      </c>
      <c r="BG27" s="740"/>
      <c r="BH27" s="762" t="str">
        <f>IF(BH9&lt;&gt;0,ROUNDDOWN(BH24/3*2,-3),"")</f>
        <v/>
      </c>
      <c r="BI27" s="740"/>
      <c r="BJ27" s="762" t="str">
        <f>IF(BJ9&lt;&gt;0,ROUNDDOWN(BJ24/3*2,-3),"")</f>
        <v/>
      </c>
      <c r="BK27" s="740"/>
      <c r="BL27" s="762" t="str">
        <f>IF(BL9&lt;&gt;0,ROUNDDOWN(BL24/3*2,-3),"")</f>
        <v/>
      </c>
      <c r="BM27" s="740"/>
      <c r="BN27" s="762" t="str">
        <f>IF(BN9&lt;&gt;0,ROUNDDOWN(BN24/3*2,-3),"")</f>
        <v/>
      </c>
      <c r="BO27" s="740"/>
      <c r="BP27" s="762" t="str">
        <f>IF(BP9&lt;&gt;0,ROUNDDOWN(BP24/3*2,-3),"")</f>
        <v/>
      </c>
      <c r="BQ27" s="740"/>
      <c r="BR27" s="762" t="str">
        <f>IF(BR9&lt;&gt;0,ROUNDDOWN(BR24/3*2,-3),"")</f>
        <v/>
      </c>
      <c r="BS27" s="740"/>
      <c r="BT27" s="762" t="str">
        <f>IF(BT9&lt;&gt;0,ROUNDDOWN(BT24/3*2,-3),"")</f>
        <v/>
      </c>
      <c r="BU27" s="763"/>
      <c r="CB27" s="765"/>
      <c r="CD27" s="674" t="s">
        <v>313</v>
      </c>
      <c r="CE27" s="675"/>
      <c r="CF27" s="310" t="s">
        <v>275</v>
      </c>
      <c r="CG27" s="311" t="s">
        <v>284</v>
      </c>
      <c r="CH27" s="311"/>
      <c r="CI27" s="311"/>
      <c r="CJ27" s="312" t="s">
        <v>287</v>
      </c>
      <c r="CK27" s="323"/>
      <c r="CL27" s="856">
        <v>131000</v>
      </c>
      <c r="CM27" s="767"/>
      <c r="CN27" s="766">
        <v>144000</v>
      </c>
      <c r="CO27" s="767"/>
      <c r="CP27" s="766">
        <v>284000</v>
      </c>
      <c r="CQ27" s="767"/>
      <c r="CR27" s="766" t="s">
        <v>448</v>
      </c>
      <c r="CS27" s="767"/>
      <c r="CT27" s="766" t="s">
        <v>448</v>
      </c>
      <c r="CU27" s="767"/>
    </row>
    <row r="28" spans="3:99" ht="18.600000000000001" customHeight="1" outlineLevel="1" x14ac:dyDescent="0.45">
      <c r="D28" s="765"/>
      <c r="F28" s="676"/>
      <c r="G28" s="675"/>
      <c r="H28" s="314" t="s">
        <v>276</v>
      </c>
      <c r="I28" s="327" t="s">
        <v>286</v>
      </c>
      <c r="J28" s="327"/>
      <c r="K28" s="327"/>
      <c r="L28" s="328" t="s">
        <v>288</v>
      </c>
      <c r="M28" s="325"/>
      <c r="N28" s="758" t="str">
        <f>IF(N10&lt;&gt;0,ROUNDDOWN(N25/3*2,-3),"")</f>
        <v/>
      </c>
      <c r="O28" s="759"/>
      <c r="P28" s="760" t="str">
        <f>IF(P10&lt;&gt;0,ROUNDDOWN(P25/3*2,-3),"")</f>
        <v/>
      </c>
      <c r="Q28" s="759"/>
      <c r="R28" s="760" t="str">
        <f>IF(R10&lt;&gt;0,ROUNDDOWN(R25/3*2,-3),"")</f>
        <v/>
      </c>
      <c r="S28" s="759"/>
      <c r="T28" s="760" t="str">
        <f>IF(T10&lt;&gt;0,ROUNDDOWN(T25/3*2,-3),"")</f>
        <v/>
      </c>
      <c r="U28" s="759"/>
      <c r="V28" s="760" t="str">
        <f>IF(V10&lt;&gt;0,ROUNDDOWN(V25/3*2,-3),"")</f>
        <v/>
      </c>
      <c r="W28" s="759"/>
      <c r="X28" s="760" t="str">
        <f>IF(X10&lt;&gt;0,ROUNDDOWN(X25/3*2,-3),"")</f>
        <v/>
      </c>
      <c r="Y28" s="759"/>
      <c r="Z28" s="760" t="str">
        <f>IF(Z10&lt;&gt;0,ROUNDDOWN(Z25/3*2,-3),"")</f>
        <v/>
      </c>
      <c r="AA28" s="759"/>
      <c r="AB28" s="760" t="str">
        <f>IF(AB10&lt;&gt;0,ROUNDDOWN(AB25/3*2,-3),"")</f>
        <v/>
      </c>
      <c r="AC28" s="759"/>
      <c r="AD28" s="760" t="str">
        <f>IF(AD10&lt;&gt;0,ROUNDDOWN(AD25/3*2,-3),"")</f>
        <v/>
      </c>
      <c r="AE28" s="759"/>
      <c r="AF28" s="760" t="str">
        <f>IF(AF10&lt;&gt;0,ROUNDDOWN(AF25/3*2,-3),"")</f>
        <v/>
      </c>
      <c r="AG28" s="770"/>
      <c r="AH28" s="754" t="str">
        <f>IF(AH10&lt;&gt;0,ROUNDDOWN(AH25/3*2,-3),"")</f>
        <v/>
      </c>
      <c r="AI28" s="735"/>
      <c r="AJ28" s="753" t="str">
        <f>IF(AJ10&lt;&gt;0,ROUNDDOWN(AJ25/3*2,-3),"")</f>
        <v/>
      </c>
      <c r="AK28" s="735"/>
      <c r="AL28" s="753" t="str">
        <f>IF(AL10&lt;&gt;0,ROUNDDOWN(AL25/3*2,-3),"")</f>
        <v/>
      </c>
      <c r="AM28" s="735"/>
      <c r="AN28" s="753" t="str">
        <f>IF(AN10&lt;&gt;0,ROUNDDOWN(AN25/3*2,-3),"")</f>
        <v/>
      </c>
      <c r="AO28" s="735"/>
      <c r="AP28" s="753" t="str">
        <f>IF(AP10&lt;&gt;0,ROUNDDOWN(AP25/3*2,-3),"")</f>
        <v/>
      </c>
      <c r="AQ28" s="735"/>
      <c r="AR28" s="753" t="str">
        <f>IF(AR10&lt;&gt;0,ROUNDDOWN(AR25/3*2,-3),"")</f>
        <v/>
      </c>
      <c r="AS28" s="735"/>
      <c r="AT28" s="753" t="str">
        <f>IF(AT10&lt;&gt;0,ROUNDDOWN(AT25/3*2,-3),"")</f>
        <v/>
      </c>
      <c r="AU28" s="735"/>
      <c r="AV28" s="753" t="str">
        <f>IF(AV10&lt;&gt;0,ROUNDDOWN(AV25/3*2,-3),"")</f>
        <v/>
      </c>
      <c r="AW28" s="735"/>
      <c r="AX28" s="753" t="str">
        <f>IF(AX10&lt;&gt;0,ROUNDDOWN(AX25/3*2,-3),"")</f>
        <v/>
      </c>
      <c r="AY28" s="735"/>
      <c r="AZ28" s="753" t="str">
        <f>IF(AZ10&lt;&gt;0,ROUNDDOWN(AZ25/3*2,-3),"")</f>
        <v/>
      </c>
      <c r="BA28" s="761"/>
      <c r="BB28" s="754" t="str">
        <f>IF(BB10&lt;&gt;0,ROUNDDOWN(BB25/3*2,-3),"")</f>
        <v/>
      </c>
      <c r="BC28" s="735"/>
      <c r="BD28" s="753" t="str">
        <f>IF(BD10&lt;&gt;0,ROUNDDOWN(BD25/3*2,-3),"")</f>
        <v/>
      </c>
      <c r="BE28" s="735"/>
      <c r="BF28" s="753" t="str">
        <f>IF(BF10&lt;&gt;0,ROUNDDOWN(BF25/3*2,-3),"")</f>
        <v/>
      </c>
      <c r="BG28" s="735"/>
      <c r="BH28" s="753" t="str">
        <f>IF(BH10&lt;&gt;0,ROUNDDOWN(BH25/3*2,-3),"")</f>
        <v/>
      </c>
      <c r="BI28" s="735"/>
      <c r="BJ28" s="753" t="str">
        <f>IF(BJ10&lt;&gt;0,ROUNDDOWN(BJ25/3*2,-3),"")</f>
        <v/>
      </c>
      <c r="BK28" s="735"/>
      <c r="BL28" s="753" t="str">
        <f>IF(BL10&lt;&gt;0,ROUNDDOWN(BL25/3*2,-3),"")</f>
        <v/>
      </c>
      <c r="BM28" s="735"/>
      <c r="BN28" s="753" t="str">
        <f>IF(BN10&lt;&gt;0,ROUNDDOWN(BN25/3*2,-3),"")</f>
        <v/>
      </c>
      <c r="BO28" s="735"/>
      <c r="BP28" s="753" t="str">
        <f>IF(BP10&lt;&gt;0,ROUNDDOWN(BP25/3*2,-3),"")</f>
        <v/>
      </c>
      <c r="BQ28" s="735"/>
      <c r="BR28" s="753" t="str">
        <f>IF(BR10&lt;&gt;0,ROUNDDOWN(BR25/3*2,-3),"")</f>
        <v/>
      </c>
      <c r="BS28" s="735"/>
      <c r="BT28" s="753" t="str">
        <f>IF(BT10&lt;&gt;0,ROUNDDOWN(BT25/3*2,-3),"")</f>
        <v/>
      </c>
      <c r="BU28" s="761"/>
      <c r="CB28" s="765"/>
      <c r="CD28" s="676"/>
      <c r="CE28" s="675"/>
      <c r="CF28" s="314" t="s">
        <v>276</v>
      </c>
      <c r="CG28" s="327" t="s">
        <v>286</v>
      </c>
      <c r="CH28" s="327"/>
      <c r="CI28" s="327"/>
      <c r="CJ28" s="328" t="s">
        <v>288</v>
      </c>
      <c r="CK28" s="325"/>
      <c r="CL28" s="758">
        <v>47000</v>
      </c>
      <c r="CM28" s="759"/>
      <c r="CN28" s="760">
        <v>47000</v>
      </c>
      <c r="CO28" s="759"/>
      <c r="CP28" s="760">
        <v>47000</v>
      </c>
      <c r="CQ28" s="759"/>
      <c r="CR28" s="760" t="s">
        <v>448</v>
      </c>
      <c r="CS28" s="759"/>
      <c r="CT28" s="760" t="s">
        <v>448</v>
      </c>
      <c r="CU28" s="759"/>
    </row>
    <row r="29" spans="3:99" ht="18.600000000000001" customHeight="1" outlineLevel="1" x14ac:dyDescent="0.45">
      <c r="D29" s="765"/>
      <c r="F29" s="676"/>
      <c r="G29" s="675"/>
      <c r="H29" s="317" t="s">
        <v>277</v>
      </c>
      <c r="I29" s="327" t="s">
        <v>285</v>
      </c>
      <c r="J29" s="329"/>
      <c r="K29" s="329"/>
      <c r="L29" s="330" t="s">
        <v>289</v>
      </c>
      <c r="M29" s="326"/>
      <c r="N29" s="769" t="str">
        <f>IF(N11&lt;&gt;0,ROUNDDOWN(N26/3*2,-3),"")</f>
        <v/>
      </c>
      <c r="O29" s="756"/>
      <c r="P29" s="755" t="str">
        <f>IF(P11&lt;&gt;0,ROUNDDOWN(P26/3*2,-3),"")</f>
        <v/>
      </c>
      <c r="Q29" s="756"/>
      <c r="R29" s="755" t="str">
        <f>IF(R11&lt;&gt;0,ROUNDDOWN(R26/3*2,-3),"")</f>
        <v/>
      </c>
      <c r="S29" s="756"/>
      <c r="T29" s="755" t="str">
        <f>IF(T11&lt;&gt;0,ROUNDDOWN(T26/3*2,-3),"")</f>
        <v/>
      </c>
      <c r="U29" s="756"/>
      <c r="V29" s="755" t="str">
        <f>IF(V11&lt;&gt;0,ROUNDDOWN(V26/3*2,-3),"")</f>
        <v/>
      </c>
      <c r="W29" s="756"/>
      <c r="X29" s="755" t="str">
        <f>IF(X11&lt;&gt;0,ROUNDDOWN(X26/3*2,-3),"")</f>
        <v/>
      </c>
      <c r="Y29" s="756"/>
      <c r="Z29" s="755" t="str">
        <f>IF(Z11&lt;&gt;0,ROUNDDOWN(Z26/3*2,-3),"")</f>
        <v/>
      </c>
      <c r="AA29" s="756"/>
      <c r="AB29" s="755" t="str">
        <f>IF(AB11&lt;&gt;0,ROUNDDOWN(AB26/3*2,-3),"")</f>
        <v/>
      </c>
      <c r="AC29" s="756"/>
      <c r="AD29" s="755" t="str">
        <f>IF(AD11&lt;&gt;0,ROUNDDOWN(AD26/3*2,-3),"")</f>
        <v/>
      </c>
      <c r="AE29" s="756"/>
      <c r="AF29" s="755" t="str">
        <f>IF(AF11&lt;&gt;0,ROUNDDOWN(AF26/3*2,-3),"")</f>
        <v/>
      </c>
      <c r="AG29" s="757"/>
      <c r="AH29" s="752" t="str">
        <f>IF(AH11&lt;&gt;0,ROUNDDOWN(AH26/3*2,-3),"")</f>
        <v/>
      </c>
      <c r="AI29" s="746"/>
      <c r="AJ29" s="750" t="str">
        <f>IF(AJ11&lt;&gt;0,ROUNDDOWN(AJ26/3*2,-3),"")</f>
        <v/>
      </c>
      <c r="AK29" s="746"/>
      <c r="AL29" s="750" t="str">
        <f>IF(AL11&lt;&gt;0,ROUNDDOWN(AL26/3*2,-3),"")</f>
        <v/>
      </c>
      <c r="AM29" s="746"/>
      <c r="AN29" s="750" t="str">
        <f>IF(AN11&lt;&gt;0,ROUNDDOWN(AN26/3*2,-3),"")</f>
        <v/>
      </c>
      <c r="AO29" s="746"/>
      <c r="AP29" s="750" t="str">
        <f>IF(AP11&lt;&gt;0,ROUNDDOWN(AP26/3*2,-3),"")</f>
        <v/>
      </c>
      <c r="AQ29" s="746"/>
      <c r="AR29" s="750" t="str">
        <f>IF(AR11&lt;&gt;0,ROUNDDOWN(AR26/3*2,-3),"")</f>
        <v/>
      </c>
      <c r="AS29" s="746"/>
      <c r="AT29" s="750" t="str">
        <f>IF(AT11&lt;&gt;0,ROUNDDOWN(AT26/3*2,-3),"")</f>
        <v/>
      </c>
      <c r="AU29" s="746"/>
      <c r="AV29" s="750" t="str">
        <f>IF(AV11&lt;&gt;0,ROUNDDOWN(AV26/3*2,-3),"")</f>
        <v/>
      </c>
      <c r="AW29" s="746"/>
      <c r="AX29" s="750" t="str">
        <f>IF(AX11&lt;&gt;0,ROUNDDOWN(AX26/3*2,-3),"")</f>
        <v/>
      </c>
      <c r="AY29" s="746"/>
      <c r="AZ29" s="750" t="str">
        <f>IF(AZ11&lt;&gt;0,ROUNDDOWN(AZ26/3*2,-3),"")</f>
        <v/>
      </c>
      <c r="BA29" s="751"/>
      <c r="BB29" s="752" t="str">
        <f>IF(BB11&lt;&gt;0,ROUNDDOWN(BB26/3*2,-3),"")</f>
        <v/>
      </c>
      <c r="BC29" s="746"/>
      <c r="BD29" s="750" t="str">
        <f>IF(BD11&lt;&gt;0,ROUNDDOWN(BD26/3*2,-3),"")</f>
        <v/>
      </c>
      <c r="BE29" s="746"/>
      <c r="BF29" s="750" t="str">
        <f>IF(BF11&lt;&gt;0,ROUNDDOWN(BF26/3*2,-3),"")</f>
        <v/>
      </c>
      <c r="BG29" s="746"/>
      <c r="BH29" s="750" t="str">
        <f>IF(BH11&lt;&gt;0,ROUNDDOWN(BH26/3*2,-3),"")</f>
        <v/>
      </c>
      <c r="BI29" s="746"/>
      <c r="BJ29" s="750" t="str">
        <f>IF(BJ11&lt;&gt;0,ROUNDDOWN(BJ26/3*2,-3),"")</f>
        <v/>
      </c>
      <c r="BK29" s="746"/>
      <c r="BL29" s="750" t="str">
        <f>IF(BL11&lt;&gt;0,ROUNDDOWN(BL26/3*2,-3),"")</f>
        <v/>
      </c>
      <c r="BM29" s="746"/>
      <c r="BN29" s="750" t="str">
        <f>IF(BN11&lt;&gt;0,ROUNDDOWN(BN26/3*2,-3),"")</f>
        <v/>
      </c>
      <c r="BO29" s="746"/>
      <c r="BP29" s="750" t="str">
        <f>IF(BP11&lt;&gt;0,ROUNDDOWN(BP26/3*2,-3),"")</f>
        <v/>
      </c>
      <c r="BQ29" s="746"/>
      <c r="BR29" s="750" t="str">
        <f>IF(BR11&lt;&gt;0,ROUNDDOWN(BR26/3*2,-3),"")</f>
        <v/>
      </c>
      <c r="BS29" s="746"/>
      <c r="BT29" s="750" t="str">
        <f>IF(BT11&lt;&gt;0,ROUNDDOWN(BT26/3*2,-3),"")</f>
        <v/>
      </c>
      <c r="BU29" s="751"/>
      <c r="CB29" s="765"/>
      <c r="CD29" s="676"/>
      <c r="CE29" s="675"/>
      <c r="CF29" s="317" t="s">
        <v>277</v>
      </c>
      <c r="CG29" s="327" t="s">
        <v>285</v>
      </c>
      <c r="CH29" s="329"/>
      <c r="CI29" s="329"/>
      <c r="CJ29" s="330" t="s">
        <v>289</v>
      </c>
      <c r="CK29" s="326"/>
      <c r="CL29" s="769" t="s">
        <v>448</v>
      </c>
      <c r="CM29" s="756"/>
      <c r="CN29" s="755">
        <v>467000</v>
      </c>
      <c r="CO29" s="756"/>
      <c r="CP29" s="755" t="s">
        <v>448</v>
      </c>
      <c r="CQ29" s="756"/>
      <c r="CR29" s="755" t="s">
        <v>448</v>
      </c>
      <c r="CS29" s="756"/>
      <c r="CT29" s="755" t="s">
        <v>448</v>
      </c>
      <c r="CU29" s="756"/>
    </row>
    <row r="30" spans="3:99" ht="18" customHeight="1" outlineLevel="1" x14ac:dyDescent="0.45">
      <c r="D30" s="747"/>
      <c r="F30" s="674" t="s">
        <v>314</v>
      </c>
      <c r="G30" s="675"/>
      <c r="H30" s="310" t="s">
        <v>275</v>
      </c>
      <c r="I30" s="331" t="s">
        <v>290</v>
      </c>
      <c r="J30" s="331"/>
      <c r="K30" s="331"/>
      <c r="L30" s="332" t="s">
        <v>293</v>
      </c>
      <c r="M30" s="323"/>
      <c r="N30" s="748" t="str">
        <f>IF(N9&lt;&gt;0,MIN(N27,300000),"")</f>
        <v/>
      </c>
      <c r="O30" s="742"/>
      <c r="P30" s="742" t="str">
        <f>IF(P9&lt;&gt;0,MIN(P27,300000),"")</f>
        <v/>
      </c>
      <c r="Q30" s="742"/>
      <c r="R30" s="742" t="str">
        <f>IF(R9&lt;&gt;0,MIN(R27,300000),"")</f>
        <v/>
      </c>
      <c r="S30" s="742"/>
      <c r="T30" s="742" t="str">
        <f>IF(T9&lt;&gt;0,MIN(T27,300000),"")</f>
        <v/>
      </c>
      <c r="U30" s="742"/>
      <c r="V30" s="742" t="str">
        <f>IF(V9&lt;&gt;0,MIN(V27,300000),"")</f>
        <v/>
      </c>
      <c r="W30" s="742"/>
      <c r="X30" s="742" t="str">
        <f>IF(X9&lt;&gt;0,MIN(X27,300000),"")</f>
        <v/>
      </c>
      <c r="Y30" s="742"/>
      <c r="Z30" s="742" t="str">
        <f>IF(Z9&lt;&gt;0,MIN(Z27,300000),"")</f>
        <v/>
      </c>
      <c r="AA30" s="742"/>
      <c r="AB30" s="742" t="str">
        <f>IF(AB9&lt;&gt;0,MIN(AB27,300000),"")</f>
        <v/>
      </c>
      <c r="AC30" s="742"/>
      <c r="AD30" s="742" t="str">
        <f>IF(AD9&lt;&gt;0,MIN(AD27,300000),"")</f>
        <v/>
      </c>
      <c r="AE30" s="742"/>
      <c r="AF30" s="742" t="str">
        <f>IF(AF9&lt;&gt;0,MIN(AF27,300000),"")</f>
        <v/>
      </c>
      <c r="AG30" s="743"/>
      <c r="AH30" s="740" t="str">
        <f>IF(AH9&lt;&gt;0,MIN(AH27,300000),"")</f>
        <v/>
      </c>
      <c r="AI30" s="738"/>
      <c r="AJ30" s="738" t="str">
        <f>IF(AJ9&lt;&gt;0,MIN(AJ27,300000),"")</f>
        <v/>
      </c>
      <c r="AK30" s="738"/>
      <c r="AL30" s="738" t="str">
        <f>IF(AL9&lt;&gt;0,MIN(AL27,300000),"")</f>
        <v/>
      </c>
      <c r="AM30" s="738"/>
      <c r="AN30" s="738" t="str">
        <f>IF(AN9&lt;&gt;0,MIN(AN27,300000),"")</f>
        <v/>
      </c>
      <c r="AO30" s="738"/>
      <c r="AP30" s="738" t="str">
        <f>IF(AP9&lt;&gt;0,MIN(AP27,300000),"")</f>
        <v/>
      </c>
      <c r="AQ30" s="738"/>
      <c r="AR30" s="738" t="str">
        <f>IF(AR9&lt;&gt;0,MIN(AR27,300000),"")</f>
        <v/>
      </c>
      <c r="AS30" s="738"/>
      <c r="AT30" s="738" t="str">
        <f>IF(AT9&lt;&gt;0,MIN(AT27,300000),"")</f>
        <v/>
      </c>
      <c r="AU30" s="738"/>
      <c r="AV30" s="738" t="str">
        <f>IF(AV9&lt;&gt;0,MIN(AV27,300000),"")</f>
        <v/>
      </c>
      <c r="AW30" s="738"/>
      <c r="AX30" s="738" t="str">
        <f>IF(AX9&lt;&gt;0,MIN(AX27,300000),"")</f>
        <v/>
      </c>
      <c r="AY30" s="738"/>
      <c r="AZ30" s="738" t="str">
        <f>IF(AZ9&lt;&gt;0,MIN(AZ27,300000),"")</f>
        <v/>
      </c>
      <c r="BA30" s="739"/>
      <c r="BB30" s="740" t="str">
        <f>IF(BB9&lt;&gt;0,MIN(BB27,300000),"")</f>
        <v/>
      </c>
      <c r="BC30" s="738"/>
      <c r="BD30" s="738" t="str">
        <f>IF(BD9&lt;&gt;0,MIN(BD27,300000),"")</f>
        <v/>
      </c>
      <c r="BE30" s="738"/>
      <c r="BF30" s="738" t="str">
        <f>IF(BF9&lt;&gt;0,MIN(BF27,300000),"")</f>
        <v/>
      </c>
      <c r="BG30" s="738"/>
      <c r="BH30" s="738" t="str">
        <f>IF(BH9&lt;&gt;0,MIN(BH27,300000),"")</f>
        <v/>
      </c>
      <c r="BI30" s="738"/>
      <c r="BJ30" s="738" t="str">
        <f>IF(BJ9&lt;&gt;0,MIN(BJ27,300000),"")</f>
        <v/>
      </c>
      <c r="BK30" s="738"/>
      <c r="BL30" s="738" t="str">
        <f>IF(BL9&lt;&gt;0,MIN(BL27,300000),"")</f>
        <v/>
      </c>
      <c r="BM30" s="738"/>
      <c r="BN30" s="738" t="str">
        <f>IF(BN9&lt;&gt;0,MIN(BN27,300000),"")</f>
        <v/>
      </c>
      <c r="BO30" s="738"/>
      <c r="BP30" s="738" t="str">
        <f>IF(BP9&lt;&gt;0,MIN(BP27,300000),"")</f>
        <v/>
      </c>
      <c r="BQ30" s="738"/>
      <c r="BR30" s="738" t="str">
        <f>IF(BR9&lt;&gt;0,MIN(BR27,300000),"")</f>
        <v/>
      </c>
      <c r="BS30" s="738"/>
      <c r="BT30" s="738" t="str">
        <f>IF(BT9&lt;&gt;0,MIN(BT27,300000),"")</f>
        <v/>
      </c>
      <c r="BU30" s="739"/>
      <c r="BX30" s="333"/>
      <c r="BY30" s="333"/>
      <c r="BZ30" s="333"/>
      <c r="CA30" s="333"/>
      <c r="CB30" s="333"/>
      <c r="CC30" s="333"/>
      <c r="CD30" s="674" t="s">
        <v>314</v>
      </c>
      <c r="CE30" s="675"/>
      <c r="CF30" s="310" t="s">
        <v>275</v>
      </c>
      <c r="CG30" s="331" t="s">
        <v>290</v>
      </c>
      <c r="CH30" s="331"/>
      <c r="CI30" s="331"/>
      <c r="CJ30" s="332" t="s">
        <v>293</v>
      </c>
      <c r="CK30" s="323"/>
      <c r="CL30" s="856">
        <v>131000</v>
      </c>
      <c r="CM30" s="767"/>
      <c r="CN30" s="766">
        <v>144000</v>
      </c>
      <c r="CO30" s="767"/>
      <c r="CP30" s="766">
        <v>284000</v>
      </c>
      <c r="CQ30" s="767"/>
      <c r="CR30" s="742" t="s">
        <v>448</v>
      </c>
      <c r="CS30" s="742"/>
      <c r="CT30" s="742" t="s">
        <v>448</v>
      </c>
      <c r="CU30" s="742"/>
    </row>
    <row r="31" spans="3:99" ht="18.600000000000001" customHeight="1" outlineLevel="1" x14ac:dyDescent="0.45">
      <c r="D31" s="747"/>
      <c r="F31" s="676"/>
      <c r="G31" s="675"/>
      <c r="H31" s="314" t="s">
        <v>276</v>
      </c>
      <c r="I31" s="334" t="s">
        <v>291</v>
      </c>
      <c r="J31" s="334"/>
      <c r="K31" s="334"/>
      <c r="L31" s="335" t="s">
        <v>294</v>
      </c>
      <c r="M31" s="325"/>
      <c r="N31" s="722" t="str">
        <f>IF(N10&lt;&gt;0,MIN(N28,270000),"")</f>
        <v/>
      </c>
      <c r="O31" s="717"/>
      <c r="P31" s="717" t="str">
        <f>IF(P10&lt;&gt;0,MIN(P28,270000),"")</f>
        <v/>
      </c>
      <c r="Q31" s="717"/>
      <c r="R31" s="717" t="str">
        <f>IF(R10&lt;&gt;0,MIN(R28,270000),"")</f>
        <v/>
      </c>
      <c r="S31" s="717"/>
      <c r="T31" s="717" t="str">
        <f>IF(T10&lt;&gt;0,MIN(T28,270000),"")</f>
        <v/>
      </c>
      <c r="U31" s="717"/>
      <c r="V31" s="717" t="str">
        <f>IF(V10&lt;&gt;0,MIN(V28,270000),"")</f>
        <v/>
      </c>
      <c r="W31" s="717"/>
      <c r="X31" s="717" t="str">
        <f>IF(X10&lt;&gt;0,MIN(X28,270000),"")</f>
        <v/>
      </c>
      <c r="Y31" s="717"/>
      <c r="Z31" s="717" t="str">
        <f>IF(Z10&lt;&gt;0,MIN(Z28,270000),"")</f>
        <v/>
      </c>
      <c r="AA31" s="717"/>
      <c r="AB31" s="717" t="str">
        <f>IF(AB10&lt;&gt;0,MIN(AB28,270000),"")</f>
        <v/>
      </c>
      <c r="AC31" s="717"/>
      <c r="AD31" s="717" t="str">
        <f>IF(AD10&lt;&gt;0,MIN(AD28,270000),"")</f>
        <v/>
      </c>
      <c r="AE31" s="717"/>
      <c r="AF31" s="717" t="str">
        <f>IF(AF10&lt;&gt;0,MIN(AF28,270000),"")</f>
        <v/>
      </c>
      <c r="AG31" s="718"/>
      <c r="AH31" s="735" t="str">
        <f>IF(AH10&lt;&gt;0,MIN(AH28,270000),"")</f>
        <v/>
      </c>
      <c r="AI31" s="736"/>
      <c r="AJ31" s="736" t="str">
        <f>IF(AJ10&lt;&gt;0,MIN(AJ28,270000),"")</f>
        <v/>
      </c>
      <c r="AK31" s="736"/>
      <c r="AL31" s="736" t="str">
        <f>IF(AL10&lt;&gt;0,MIN(AL28,270000),"")</f>
        <v/>
      </c>
      <c r="AM31" s="736"/>
      <c r="AN31" s="736" t="str">
        <f>IF(AN10&lt;&gt;0,MIN(AN28,270000),"")</f>
        <v/>
      </c>
      <c r="AO31" s="736"/>
      <c r="AP31" s="736" t="str">
        <f>IF(AP10&lt;&gt;0,MIN(AP28,270000),"")</f>
        <v/>
      </c>
      <c r="AQ31" s="736"/>
      <c r="AR31" s="736" t="str">
        <f>IF(AR10&lt;&gt;0,MIN(AR28,270000),"")</f>
        <v/>
      </c>
      <c r="AS31" s="736"/>
      <c r="AT31" s="736" t="str">
        <f>IF(AT10&lt;&gt;0,MIN(AT28,270000),"")</f>
        <v/>
      </c>
      <c r="AU31" s="736"/>
      <c r="AV31" s="736" t="str">
        <f>IF(AV10&lt;&gt;0,MIN(AV28,270000),"")</f>
        <v/>
      </c>
      <c r="AW31" s="736"/>
      <c r="AX31" s="736" t="str">
        <f>IF(AX10&lt;&gt;0,MIN(AX28,270000),"")</f>
        <v/>
      </c>
      <c r="AY31" s="736"/>
      <c r="AZ31" s="736" t="str">
        <f>IF(AZ10&lt;&gt;0,MIN(AZ28,270000),"")</f>
        <v/>
      </c>
      <c r="BA31" s="741"/>
      <c r="BB31" s="735" t="str">
        <f>IF(BB10&lt;&gt;0,MIN(BB28,270000),"")</f>
        <v/>
      </c>
      <c r="BC31" s="736"/>
      <c r="BD31" s="736" t="str">
        <f>IF(BD10&lt;&gt;0,MIN(BD28,270000),"")</f>
        <v/>
      </c>
      <c r="BE31" s="736"/>
      <c r="BF31" s="736" t="str">
        <f>IF(BF10&lt;&gt;0,MIN(BF28,270000),"")</f>
        <v/>
      </c>
      <c r="BG31" s="736"/>
      <c r="BH31" s="736" t="str">
        <f>IF(BH10&lt;&gt;0,MIN(BH28,270000),"")</f>
        <v/>
      </c>
      <c r="BI31" s="736"/>
      <c r="BJ31" s="736" t="str">
        <f>IF(BJ10&lt;&gt;0,MIN(BJ28,270000),"")</f>
        <v/>
      </c>
      <c r="BK31" s="736"/>
      <c r="BL31" s="736" t="str">
        <f>IF(BL10&lt;&gt;0,MIN(BL28,270000),"")</f>
        <v/>
      </c>
      <c r="BM31" s="736"/>
      <c r="BN31" s="736" t="str">
        <f>IF(BN10&lt;&gt;0,MIN(BN28,270000),"")</f>
        <v/>
      </c>
      <c r="BO31" s="736"/>
      <c r="BP31" s="736" t="str">
        <f>IF(BP10&lt;&gt;0,MIN(BP28,270000),"")</f>
        <v/>
      </c>
      <c r="BQ31" s="736"/>
      <c r="BR31" s="736" t="str">
        <f>IF(BR10&lt;&gt;0,MIN(BR28,270000),"")</f>
        <v/>
      </c>
      <c r="BS31" s="736"/>
      <c r="BT31" s="736" t="str">
        <f>IF(BT10&lt;&gt;0,MIN(BT28,270000),"")</f>
        <v/>
      </c>
      <c r="BU31" s="741"/>
      <c r="BX31" s="333"/>
      <c r="BY31" s="333"/>
      <c r="BZ31" s="333"/>
      <c r="CA31" s="333"/>
      <c r="CB31" s="333"/>
      <c r="CC31" s="333"/>
      <c r="CD31" s="676"/>
      <c r="CE31" s="675"/>
      <c r="CF31" s="314" t="s">
        <v>276</v>
      </c>
      <c r="CG31" s="334" t="s">
        <v>291</v>
      </c>
      <c r="CH31" s="334"/>
      <c r="CI31" s="334"/>
      <c r="CJ31" s="335" t="s">
        <v>294</v>
      </c>
      <c r="CK31" s="325"/>
      <c r="CL31" s="758">
        <v>47000</v>
      </c>
      <c r="CM31" s="759"/>
      <c r="CN31" s="760">
        <v>47000</v>
      </c>
      <c r="CO31" s="759"/>
      <c r="CP31" s="760">
        <v>47000</v>
      </c>
      <c r="CQ31" s="759"/>
      <c r="CR31" s="717" t="s">
        <v>448</v>
      </c>
      <c r="CS31" s="717"/>
      <c r="CT31" s="717" t="s">
        <v>448</v>
      </c>
      <c r="CU31" s="717"/>
    </row>
    <row r="32" spans="3:99" ht="18.600000000000001" customHeight="1" outlineLevel="1" x14ac:dyDescent="0.45">
      <c r="D32" s="747"/>
      <c r="F32" s="676"/>
      <c r="G32" s="675"/>
      <c r="H32" s="317" t="s">
        <v>277</v>
      </c>
      <c r="I32" s="336" t="s">
        <v>292</v>
      </c>
      <c r="J32" s="336"/>
      <c r="K32" s="336"/>
      <c r="L32" s="337" t="s">
        <v>295</v>
      </c>
      <c r="M32" s="326"/>
      <c r="N32" s="847" t="str">
        <f>IF(N11&lt;&gt;0,MIN(N29,600000),"")</f>
        <v/>
      </c>
      <c r="O32" s="744"/>
      <c r="P32" s="744" t="str">
        <f>IF(P11&lt;&gt;0,MIN(P29,600000),"")</f>
        <v/>
      </c>
      <c r="Q32" s="744"/>
      <c r="R32" s="744" t="str">
        <f>IF(R11&lt;&gt;0,MIN(R29,600000),"")</f>
        <v/>
      </c>
      <c r="S32" s="744"/>
      <c r="T32" s="744" t="str">
        <f>IF(T11&lt;&gt;0,MIN(T29,600000),"")</f>
        <v/>
      </c>
      <c r="U32" s="744"/>
      <c r="V32" s="744" t="str">
        <f>IF(V11&lt;&gt;0,MIN(V29,600000),"")</f>
        <v/>
      </c>
      <c r="W32" s="744"/>
      <c r="X32" s="744" t="str">
        <f>IF(X11&lt;&gt;0,MIN(X29,600000),"")</f>
        <v/>
      </c>
      <c r="Y32" s="744"/>
      <c r="Z32" s="744" t="str">
        <f>IF(Z11&lt;&gt;0,MIN(Z29,600000),"")</f>
        <v/>
      </c>
      <c r="AA32" s="744"/>
      <c r="AB32" s="744" t="str">
        <f>IF(AB11&lt;&gt;0,MIN(AB29,600000),"")</f>
        <v/>
      </c>
      <c r="AC32" s="744"/>
      <c r="AD32" s="744" t="str">
        <f>IF(AD11&lt;&gt;0,MIN(AD29,600000),"")</f>
        <v/>
      </c>
      <c r="AE32" s="744"/>
      <c r="AF32" s="744" t="str">
        <f>IF(AF11&lt;&gt;0,MIN(AF29,600000),"")</f>
        <v/>
      </c>
      <c r="AG32" s="745"/>
      <c r="AH32" s="746" t="str">
        <f>IF(AH11&lt;&gt;0,MIN(AH29,600000),"")</f>
        <v/>
      </c>
      <c r="AI32" s="737"/>
      <c r="AJ32" s="737" t="str">
        <f>IF(AJ11&lt;&gt;0,MIN(AJ29,600000),"")</f>
        <v/>
      </c>
      <c r="AK32" s="737"/>
      <c r="AL32" s="737" t="str">
        <f>IF(AL11&lt;&gt;0,MIN(AL29,600000),"")</f>
        <v/>
      </c>
      <c r="AM32" s="737"/>
      <c r="AN32" s="737" t="str">
        <f>IF(AN11&lt;&gt;0,MIN(AN29,600000),"")</f>
        <v/>
      </c>
      <c r="AO32" s="737"/>
      <c r="AP32" s="737" t="str">
        <f>IF(AP11&lt;&gt;0,MIN(AP29,600000),"")</f>
        <v/>
      </c>
      <c r="AQ32" s="737"/>
      <c r="AR32" s="737" t="str">
        <f>IF(AR11&lt;&gt;0,MIN(AR29,600000),"")</f>
        <v/>
      </c>
      <c r="AS32" s="737"/>
      <c r="AT32" s="737" t="str">
        <f>IF(AT11&lt;&gt;0,MIN(AT29,600000),"")</f>
        <v/>
      </c>
      <c r="AU32" s="737"/>
      <c r="AV32" s="737" t="str">
        <f>IF(AV11&lt;&gt;0,MIN(AV29,600000),"")</f>
        <v/>
      </c>
      <c r="AW32" s="737"/>
      <c r="AX32" s="737" t="str">
        <f>IF(AX11&lt;&gt;0,MIN(AX29,600000),"")</f>
        <v/>
      </c>
      <c r="AY32" s="737"/>
      <c r="AZ32" s="737" t="str">
        <f>IF(AZ11&lt;&gt;0,MIN(AZ29,600000),"")</f>
        <v/>
      </c>
      <c r="BA32" s="749"/>
      <c r="BB32" s="746" t="str">
        <f>IF(BB11&lt;&gt;0,MIN(BB29,600000),"")</f>
        <v/>
      </c>
      <c r="BC32" s="737"/>
      <c r="BD32" s="737" t="str">
        <f>IF(BD11&lt;&gt;0,MIN(BD29,600000),"")</f>
        <v/>
      </c>
      <c r="BE32" s="737"/>
      <c r="BF32" s="737" t="str">
        <f>IF(BF11&lt;&gt;0,MIN(BF29,600000),"")</f>
        <v/>
      </c>
      <c r="BG32" s="737"/>
      <c r="BH32" s="737" t="str">
        <f>IF(BH11&lt;&gt;0,MIN(BH29,600000),"")</f>
        <v/>
      </c>
      <c r="BI32" s="737"/>
      <c r="BJ32" s="737" t="str">
        <f>IF(BJ11&lt;&gt;0,MIN(BJ29,600000),"")</f>
        <v/>
      </c>
      <c r="BK32" s="737"/>
      <c r="BL32" s="737" t="str">
        <f>IF(BL11&lt;&gt;0,MIN(BL29,600000),"")</f>
        <v/>
      </c>
      <c r="BM32" s="737"/>
      <c r="BN32" s="737" t="str">
        <f>IF(BN11&lt;&gt;0,MIN(BN29,600000),"")</f>
        <v/>
      </c>
      <c r="BO32" s="737"/>
      <c r="BP32" s="737" t="str">
        <f>IF(BP11&lt;&gt;0,MIN(BP29,600000),"")</f>
        <v/>
      </c>
      <c r="BQ32" s="737"/>
      <c r="BR32" s="737" t="str">
        <f>IF(BR11&lt;&gt;0,MIN(BR29,600000),"")</f>
        <v/>
      </c>
      <c r="BS32" s="737"/>
      <c r="BT32" s="737" t="str">
        <f>IF(BT11&lt;&gt;0,MIN(BT29,600000),"")</f>
        <v/>
      </c>
      <c r="BU32" s="749"/>
      <c r="BX32" s="333"/>
      <c r="BY32" s="333"/>
      <c r="BZ32" s="333"/>
      <c r="CA32" s="333"/>
      <c r="CB32" s="333"/>
      <c r="CC32" s="333"/>
      <c r="CD32" s="676"/>
      <c r="CE32" s="675"/>
      <c r="CF32" s="317" t="s">
        <v>277</v>
      </c>
      <c r="CG32" s="336" t="s">
        <v>292</v>
      </c>
      <c r="CH32" s="336"/>
      <c r="CI32" s="336"/>
      <c r="CJ32" s="337" t="s">
        <v>295</v>
      </c>
      <c r="CK32" s="326"/>
      <c r="CL32" s="769" t="s">
        <v>448</v>
      </c>
      <c r="CM32" s="756"/>
      <c r="CN32" s="755">
        <v>467000</v>
      </c>
      <c r="CO32" s="756"/>
      <c r="CP32" s="755" t="s">
        <v>448</v>
      </c>
      <c r="CQ32" s="756"/>
      <c r="CR32" s="744" t="s">
        <v>448</v>
      </c>
      <c r="CS32" s="744"/>
      <c r="CT32" s="744" t="s">
        <v>448</v>
      </c>
      <c r="CU32" s="744"/>
    </row>
    <row r="33" spans="3:99" ht="18.600000000000001" customHeight="1" outlineLevel="1" x14ac:dyDescent="0.45">
      <c r="F33" s="681" t="s">
        <v>275</v>
      </c>
      <c r="G33" s="682"/>
      <c r="H33" s="338" t="s">
        <v>296</v>
      </c>
      <c r="I33" s="339"/>
      <c r="J33" s="339"/>
      <c r="K33" s="339"/>
      <c r="L33" s="339"/>
      <c r="M33" s="204">
        <f>SUM(N33:BU33)</f>
        <v>0</v>
      </c>
      <c r="N33" s="748" t="str">
        <f>IF(N9&lt;&gt;0,N30*N$9,"")</f>
        <v/>
      </c>
      <c r="O33" s="742"/>
      <c r="P33" s="742" t="str">
        <f>IF(P9&lt;&gt;0,P30*P$9,"")</f>
        <v/>
      </c>
      <c r="Q33" s="742"/>
      <c r="R33" s="742" t="str">
        <f>IF(R9&lt;&gt;0,R30*R$9,"")</f>
        <v/>
      </c>
      <c r="S33" s="742"/>
      <c r="T33" s="742" t="str">
        <f>IF(T9&lt;&gt;0,T30*T$9,"")</f>
        <v/>
      </c>
      <c r="U33" s="742"/>
      <c r="V33" s="742" t="str">
        <f>IF(V9&lt;&gt;0,V30*V$9,"")</f>
        <v/>
      </c>
      <c r="W33" s="742"/>
      <c r="X33" s="742" t="str">
        <f>IF(X9&lt;&gt;0,X30*X$9,"")</f>
        <v/>
      </c>
      <c r="Y33" s="742"/>
      <c r="Z33" s="742" t="str">
        <f>IF(Z9&lt;&gt;0,Z30*Z$9,"")</f>
        <v/>
      </c>
      <c r="AA33" s="742"/>
      <c r="AB33" s="742" t="str">
        <f>IF(AB9&lt;&gt;0,AB30*AB$9,"")</f>
        <v/>
      </c>
      <c r="AC33" s="742"/>
      <c r="AD33" s="742" t="str">
        <f>IF(AD9&lt;&gt;0,AD30*AD$9,"")</f>
        <v/>
      </c>
      <c r="AE33" s="742"/>
      <c r="AF33" s="742" t="str">
        <f>IF(AF9&lt;&gt;0,AF30*AF$9,"")</f>
        <v/>
      </c>
      <c r="AG33" s="743"/>
      <c r="AH33" s="740" t="str">
        <f>IF(AH9&lt;&gt;0,AH30*AH$9,"")</f>
        <v/>
      </c>
      <c r="AI33" s="738"/>
      <c r="AJ33" s="738" t="str">
        <f>IF(AJ9&lt;&gt;0,AJ30*AJ$9,"")</f>
        <v/>
      </c>
      <c r="AK33" s="738"/>
      <c r="AL33" s="738" t="str">
        <f>IF(AL9&lt;&gt;0,AL30*AL$9,"")</f>
        <v/>
      </c>
      <c r="AM33" s="738"/>
      <c r="AN33" s="738" t="str">
        <f>IF(AN9&lt;&gt;0,AN30*AN$9,"")</f>
        <v/>
      </c>
      <c r="AO33" s="738"/>
      <c r="AP33" s="738" t="str">
        <f>IF(AP9&lt;&gt;0,AP30*AP$9,"")</f>
        <v/>
      </c>
      <c r="AQ33" s="738"/>
      <c r="AR33" s="738" t="str">
        <f>IF(AR9&lt;&gt;0,AR30*AR$9,"")</f>
        <v/>
      </c>
      <c r="AS33" s="738"/>
      <c r="AT33" s="738" t="str">
        <f>IF(AT9&lt;&gt;0,AT30*AT$9,"")</f>
        <v/>
      </c>
      <c r="AU33" s="738"/>
      <c r="AV33" s="738" t="str">
        <f>IF(AV9&lt;&gt;0,AV30*AV$9,"")</f>
        <v/>
      </c>
      <c r="AW33" s="738"/>
      <c r="AX33" s="738" t="str">
        <f>IF(AX9&lt;&gt;0,AX30*AX$9,"")</f>
        <v/>
      </c>
      <c r="AY33" s="738"/>
      <c r="AZ33" s="738" t="str">
        <f>IF(AZ9&lt;&gt;0,AZ30*AZ$9,"")</f>
        <v/>
      </c>
      <c r="BA33" s="739"/>
      <c r="BB33" s="740" t="str">
        <f>IF(BB9&lt;&gt;0,BB30*BB$9,"")</f>
        <v/>
      </c>
      <c r="BC33" s="738"/>
      <c r="BD33" s="738" t="str">
        <f>IF(BD9&lt;&gt;0,BD30*BD$9,"")</f>
        <v/>
      </c>
      <c r="BE33" s="738"/>
      <c r="BF33" s="738" t="str">
        <f>IF(BF9&lt;&gt;0,BF30*BF$9,"")</f>
        <v/>
      </c>
      <c r="BG33" s="738"/>
      <c r="BH33" s="738" t="str">
        <f>IF(BH9&lt;&gt;0,BH30*BH$9,"")</f>
        <v/>
      </c>
      <c r="BI33" s="738"/>
      <c r="BJ33" s="738" t="str">
        <f>IF(BJ9&lt;&gt;0,BJ30*BJ$9,"")</f>
        <v/>
      </c>
      <c r="BK33" s="738"/>
      <c r="BL33" s="738" t="str">
        <f>IF(BL9&lt;&gt;0,BL30*BL$9,"")</f>
        <v/>
      </c>
      <c r="BM33" s="738"/>
      <c r="BN33" s="738" t="str">
        <f>IF(BN9&lt;&gt;0,BN30*BN$9,"")</f>
        <v/>
      </c>
      <c r="BO33" s="738"/>
      <c r="BP33" s="738" t="str">
        <f>IF(BP9&lt;&gt;0,BP30*BP$9,"")</f>
        <v/>
      </c>
      <c r="BQ33" s="738"/>
      <c r="BR33" s="738" t="str">
        <f>IF(BR9&lt;&gt;0,BR30*BR$9,"")</f>
        <v/>
      </c>
      <c r="BS33" s="738"/>
      <c r="BT33" s="738" t="str">
        <f>IF(BT9&lt;&gt;0,BT30*BT$9,"")</f>
        <v/>
      </c>
      <c r="BU33" s="739"/>
      <c r="BW33" s="340"/>
      <c r="BX33" s="340"/>
      <c r="BY33" s="340"/>
      <c r="BZ33" s="340"/>
      <c r="CA33" s="340"/>
      <c r="CB33" s="340"/>
      <c r="CC33" s="340"/>
      <c r="CD33" s="681" t="s">
        <v>275</v>
      </c>
      <c r="CE33" s="682"/>
      <c r="CF33" s="338" t="s">
        <v>296</v>
      </c>
      <c r="CG33" s="339"/>
      <c r="CH33" s="339"/>
      <c r="CI33" s="339"/>
      <c r="CJ33" s="339"/>
      <c r="CK33" s="204">
        <v>1419000</v>
      </c>
      <c r="CL33" s="856">
        <v>131000</v>
      </c>
      <c r="CM33" s="767"/>
      <c r="CN33" s="766">
        <v>720000</v>
      </c>
      <c r="CO33" s="767"/>
      <c r="CP33" s="766">
        <v>568000</v>
      </c>
      <c r="CQ33" s="767"/>
      <c r="CR33" s="742" t="s">
        <v>448</v>
      </c>
      <c r="CS33" s="742"/>
      <c r="CT33" s="742" t="s">
        <v>448</v>
      </c>
      <c r="CU33" s="742"/>
    </row>
    <row r="34" spans="3:99" ht="18.600000000000001" customHeight="1" outlineLevel="1" x14ac:dyDescent="0.45">
      <c r="F34" s="679" t="s">
        <v>276</v>
      </c>
      <c r="G34" s="680"/>
      <c r="H34" s="341" t="s">
        <v>297</v>
      </c>
      <c r="I34" s="342"/>
      <c r="J34" s="342"/>
      <c r="K34" s="342"/>
      <c r="L34" s="342"/>
      <c r="M34" s="205">
        <f>SUM(N34:BU34)</f>
        <v>0</v>
      </c>
      <c r="N34" s="722" t="str">
        <f>IF(N10&lt;&gt;0,N31*N$10,"")</f>
        <v/>
      </c>
      <c r="O34" s="717"/>
      <c r="P34" s="717" t="str">
        <f>IF(P10&lt;&gt;0,P31*P$10,"")</f>
        <v/>
      </c>
      <c r="Q34" s="717"/>
      <c r="R34" s="717" t="str">
        <f>IF(R10&lt;&gt;0,R31*R$10,"")</f>
        <v/>
      </c>
      <c r="S34" s="717"/>
      <c r="T34" s="717" t="str">
        <f>IF(T10&lt;&gt;0,T31*T$10,"")</f>
        <v/>
      </c>
      <c r="U34" s="717"/>
      <c r="V34" s="717" t="str">
        <f>IF(V10&lt;&gt;0,V31*V$10,"")</f>
        <v/>
      </c>
      <c r="W34" s="717"/>
      <c r="X34" s="717" t="str">
        <f>IF(X10&lt;&gt;0,X31*X$10,"")</f>
        <v/>
      </c>
      <c r="Y34" s="717"/>
      <c r="Z34" s="717" t="str">
        <f>IF(Z10&lt;&gt;0,Z31*Z$10,"")</f>
        <v/>
      </c>
      <c r="AA34" s="717"/>
      <c r="AB34" s="717" t="str">
        <f>IF(AB10&lt;&gt;0,AB31*AB$10,"")</f>
        <v/>
      </c>
      <c r="AC34" s="717"/>
      <c r="AD34" s="717" t="str">
        <f>IF(AD10&lt;&gt;0,AD31*AD$10,"")</f>
        <v/>
      </c>
      <c r="AE34" s="717"/>
      <c r="AF34" s="717" t="str">
        <f>IF(AF10&lt;&gt;0,AF31*AF$10,"")</f>
        <v/>
      </c>
      <c r="AG34" s="718"/>
      <c r="AH34" s="735" t="str">
        <f>IF(AH10&lt;&gt;0,AH31*AH$10,"")</f>
        <v/>
      </c>
      <c r="AI34" s="736"/>
      <c r="AJ34" s="736" t="str">
        <f>IF(AJ10&lt;&gt;0,AJ31*AJ$10,"")</f>
        <v/>
      </c>
      <c r="AK34" s="736"/>
      <c r="AL34" s="736" t="str">
        <f>IF(AL10&lt;&gt;0,AL31*AL$10,"")</f>
        <v/>
      </c>
      <c r="AM34" s="736"/>
      <c r="AN34" s="736" t="str">
        <f>IF(AN10&lt;&gt;0,AN31*AN$10,"")</f>
        <v/>
      </c>
      <c r="AO34" s="736"/>
      <c r="AP34" s="736" t="str">
        <f>IF(AP10&lt;&gt;0,AP31*AP$10,"")</f>
        <v/>
      </c>
      <c r="AQ34" s="736"/>
      <c r="AR34" s="736" t="str">
        <f>IF(AR10&lt;&gt;0,AR31*AR$10,"")</f>
        <v/>
      </c>
      <c r="AS34" s="736"/>
      <c r="AT34" s="736" t="str">
        <f>IF(AT10&lt;&gt;0,AT31*AT$10,"")</f>
        <v/>
      </c>
      <c r="AU34" s="736"/>
      <c r="AV34" s="736" t="str">
        <f>IF(AV10&lt;&gt;0,AV31*AV$10,"")</f>
        <v/>
      </c>
      <c r="AW34" s="736"/>
      <c r="AX34" s="736" t="str">
        <f>IF(AX10&lt;&gt;0,AX31*AX$10,"")</f>
        <v/>
      </c>
      <c r="AY34" s="736"/>
      <c r="AZ34" s="736" t="str">
        <f>IF(AZ10&lt;&gt;0,AZ31*AZ$10,"")</f>
        <v/>
      </c>
      <c r="BA34" s="741"/>
      <c r="BB34" s="735" t="str">
        <f>IF(BB10&lt;&gt;0,BB31*BB$10,"")</f>
        <v/>
      </c>
      <c r="BC34" s="736"/>
      <c r="BD34" s="736" t="str">
        <f>IF(BD10&lt;&gt;0,BD31*BD$10,"")</f>
        <v/>
      </c>
      <c r="BE34" s="736"/>
      <c r="BF34" s="736" t="str">
        <f>IF(BF10&lt;&gt;0,BF31*BF$10,"")</f>
        <v/>
      </c>
      <c r="BG34" s="736"/>
      <c r="BH34" s="736" t="str">
        <f>IF(BH10&lt;&gt;0,BH31*BH$10,"")</f>
        <v/>
      </c>
      <c r="BI34" s="736"/>
      <c r="BJ34" s="736" t="str">
        <f>IF(BJ10&lt;&gt;0,BJ31*BJ$10,"")</f>
        <v/>
      </c>
      <c r="BK34" s="736"/>
      <c r="BL34" s="736" t="str">
        <f>IF(BL10&lt;&gt;0,BL31*BL$10,"")</f>
        <v/>
      </c>
      <c r="BM34" s="736"/>
      <c r="BN34" s="736" t="str">
        <f>IF(BN10&lt;&gt;0,BN31*BN$10,"")</f>
        <v/>
      </c>
      <c r="BO34" s="736"/>
      <c r="BP34" s="736" t="str">
        <f>IF(BP10&lt;&gt;0,BP31*BP$10,"")</f>
        <v/>
      </c>
      <c r="BQ34" s="736"/>
      <c r="BR34" s="736" t="str">
        <f>IF(BR10&lt;&gt;0,BR31*BR$10,"")</f>
        <v/>
      </c>
      <c r="BS34" s="736"/>
      <c r="BT34" s="736" t="str">
        <f>IF(BT10&lt;&gt;0,BT31*BT$10,"")</f>
        <v/>
      </c>
      <c r="BU34" s="741"/>
      <c r="BW34" s="340"/>
      <c r="BX34" s="340"/>
      <c r="BY34" s="340"/>
      <c r="BZ34" s="340"/>
      <c r="CA34" s="340"/>
      <c r="CB34" s="340"/>
      <c r="CC34" s="340"/>
      <c r="CD34" s="679" t="s">
        <v>276</v>
      </c>
      <c r="CE34" s="680"/>
      <c r="CF34" s="341" t="s">
        <v>297</v>
      </c>
      <c r="CG34" s="342"/>
      <c r="CH34" s="342"/>
      <c r="CI34" s="342"/>
      <c r="CJ34" s="342"/>
      <c r="CK34" s="205">
        <v>376000</v>
      </c>
      <c r="CL34" s="758">
        <v>47000</v>
      </c>
      <c r="CM34" s="759"/>
      <c r="CN34" s="760">
        <v>235000</v>
      </c>
      <c r="CO34" s="759"/>
      <c r="CP34" s="760">
        <v>94000</v>
      </c>
      <c r="CQ34" s="759"/>
      <c r="CR34" s="717" t="s">
        <v>448</v>
      </c>
      <c r="CS34" s="717"/>
      <c r="CT34" s="717" t="s">
        <v>448</v>
      </c>
      <c r="CU34" s="717"/>
    </row>
    <row r="35" spans="3:99" ht="18" customHeight="1" outlineLevel="1" thickBot="1" x14ac:dyDescent="0.5">
      <c r="F35" s="677" t="s">
        <v>277</v>
      </c>
      <c r="G35" s="678"/>
      <c r="H35" s="341" t="s">
        <v>298</v>
      </c>
      <c r="I35" s="343"/>
      <c r="J35" s="343"/>
      <c r="K35" s="343"/>
      <c r="L35" s="343"/>
      <c r="M35" s="206">
        <f>SUM(N35:BU35)</f>
        <v>0</v>
      </c>
      <c r="N35" s="707" t="str">
        <f>IF(N11&lt;&gt;0,N32*N$11,"")</f>
        <v/>
      </c>
      <c r="O35" s="708"/>
      <c r="P35" s="708" t="str">
        <f>IF(P11&lt;&gt;0,P32*P$11,"")</f>
        <v/>
      </c>
      <c r="Q35" s="708"/>
      <c r="R35" s="708" t="str">
        <f>IF(R11&lt;&gt;0,R32*R$11,"")</f>
        <v/>
      </c>
      <c r="S35" s="708"/>
      <c r="T35" s="708" t="str">
        <f>IF(T11&lt;&gt;0,T32*T$11,"")</f>
        <v/>
      </c>
      <c r="U35" s="708"/>
      <c r="V35" s="708" t="str">
        <f>IF(V11&lt;&gt;0,V32*V$11,"")</f>
        <v/>
      </c>
      <c r="W35" s="708"/>
      <c r="X35" s="708" t="str">
        <f>IF(X11&lt;&gt;0,X32*X$11,"")</f>
        <v/>
      </c>
      <c r="Y35" s="708"/>
      <c r="Z35" s="708" t="str">
        <f>IF(Z11&lt;&gt;0,Z32*Z$11,"")</f>
        <v/>
      </c>
      <c r="AA35" s="708"/>
      <c r="AB35" s="708" t="str">
        <f>IF(AB11&lt;&gt;0,AB32*AB$11,"")</f>
        <v/>
      </c>
      <c r="AC35" s="708"/>
      <c r="AD35" s="708" t="str">
        <f>IF(AD11&lt;&gt;0,AD32*AD$11,"")</f>
        <v/>
      </c>
      <c r="AE35" s="708"/>
      <c r="AF35" s="708" t="str">
        <f>IF(AF11&lt;&gt;0,AF32*AF$11,"")</f>
        <v/>
      </c>
      <c r="AG35" s="709"/>
      <c r="AH35" s="734" t="str">
        <f>IF(AH11&lt;&gt;0,AH32*AH$11,"")</f>
        <v/>
      </c>
      <c r="AI35" s="724"/>
      <c r="AJ35" s="724" t="str">
        <f>IF(AJ11&lt;&gt;0,AJ32*AJ$11,"")</f>
        <v/>
      </c>
      <c r="AK35" s="724"/>
      <c r="AL35" s="724" t="str">
        <f>IF(AL11&lt;&gt;0,AL32*AL$11,"")</f>
        <v/>
      </c>
      <c r="AM35" s="724"/>
      <c r="AN35" s="724" t="str">
        <f>IF(AN11&lt;&gt;0,AN32*AN$11,"")</f>
        <v/>
      </c>
      <c r="AO35" s="724"/>
      <c r="AP35" s="724" t="str">
        <f>IF(AP11&lt;&gt;0,AP32*AP$11,"")</f>
        <v/>
      </c>
      <c r="AQ35" s="724"/>
      <c r="AR35" s="724" t="str">
        <f>IF(AR11&lt;&gt;0,AR32*AR$11,"")</f>
        <v/>
      </c>
      <c r="AS35" s="724"/>
      <c r="AT35" s="724" t="str">
        <f>IF(AT11&lt;&gt;0,AT32*AT$11,"")</f>
        <v/>
      </c>
      <c r="AU35" s="724"/>
      <c r="AV35" s="724" t="str">
        <f>IF(AV11&lt;&gt;0,AV32*AV$11,"")</f>
        <v/>
      </c>
      <c r="AW35" s="724"/>
      <c r="AX35" s="724" t="str">
        <f>IF(AX11&lt;&gt;0,AX32*AX$11,"")</f>
        <v/>
      </c>
      <c r="AY35" s="724"/>
      <c r="AZ35" s="724" t="str">
        <f>IF(AZ11&lt;&gt;0,AZ32*AZ$11,"")</f>
        <v/>
      </c>
      <c r="BA35" s="733"/>
      <c r="BB35" s="734" t="str">
        <f>IF(BB11&lt;&gt;0,BB32*BB$11,"")</f>
        <v/>
      </c>
      <c r="BC35" s="724"/>
      <c r="BD35" s="724" t="str">
        <f>IF(BD11&lt;&gt;0,BD32*BD$11,"")</f>
        <v/>
      </c>
      <c r="BE35" s="724"/>
      <c r="BF35" s="724" t="str">
        <f>IF(BF11&lt;&gt;0,BF32*BF$11,"")</f>
        <v/>
      </c>
      <c r="BG35" s="724"/>
      <c r="BH35" s="724" t="str">
        <f>IF(BH11&lt;&gt;0,BH32*BH$11,"")</f>
        <v/>
      </c>
      <c r="BI35" s="724"/>
      <c r="BJ35" s="724" t="str">
        <f>IF(BJ11&lt;&gt;0,BJ32*BJ$11,"")</f>
        <v/>
      </c>
      <c r="BK35" s="724"/>
      <c r="BL35" s="724" t="str">
        <f>IF(BL11&lt;&gt;0,BL32*BL$11,"")</f>
        <v/>
      </c>
      <c r="BM35" s="724"/>
      <c r="BN35" s="724" t="str">
        <f>IF(BN11&lt;&gt;0,BN32*BN$11,"")</f>
        <v/>
      </c>
      <c r="BO35" s="724"/>
      <c r="BP35" s="724" t="str">
        <f>IF(BP11&lt;&gt;0,BP32*BP$11,"")</f>
        <v/>
      </c>
      <c r="BQ35" s="724"/>
      <c r="BR35" s="724" t="str">
        <f>IF(BR11&lt;&gt;0,BR32*BR$11,"")</f>
        <v/>
      </c>
      <c r="BS35" s="724"/>
      <c r="BT35" s="724" t="str">
        <f>IF(BT11&lt;&gt;0,BT32*BT$11,"")</f>
        <v/>
      </c>
      <c r="BU35" s="733"/>
      <c r="BW35" s="340"/>
      <c r="BX35" s="340"/>
      <c r="BY35" s="340"/>
      <c r="BZ35" s="340"/>
      <c r="CA35" s="340"/>
      <c r="CB35" s="340"/>
      <c r="CC35" s="340"/>
      <c r="CD35" s="677" t="s">
        <v>277</v>
      </c>
      <c r="CE35" s="678"/>
      <c r="CF35" s="341" t="s">
        <v>298</v>
      </c>
      <c r="CG35" s="343"/>
      <c r="CH35" s="343"/>
      <c r="CI35" s="343"/>
      <c r="CJ35" s="343"/>
      <c r="CK35" s="206">
        <v>2335000</v>
      </c>
      <c r="CL35" s="863" t="s">
        <v>448</v>
      </c>
      <c r="CM35" s="864"/>
      <c r="CN35" s="865">
        <v>2335000</v>
      </c>
      <c r="CO35" s="864"/>
      <c r="CP35" s="865" t="s">
        <v>448</v>
      </c>
      <c r="CQ35" s="864"/>
      <c r="CR35" s="708" t="s">
        <v>448</v>
      </c>
      <c r="CS35" s="708"/>
      <c r="CT35" s="708" t="s">
        <v>448</v>
      </c>
      <c r="CU35" s="708"/>
    </row>
    <row r="36" spans="3:99" ht="18.600000000000001" customHeight="1" outlineLevel="1" thickBot="1" x14ac:dyDescent="0.5">
      <c r="F36" s="691" t="s">
        <v>303</v>
      </c>
      <c r="G36" s="692"/>
      <c r="H36" s="692"/>
      <c r="I36" s="692"/>
      <c r="J36" s="692"/>
      <c r="K36" s="692"/>
      <c r="L36" s="344" t="s">
        <v>304</v>
      </c>
      <c r="M36" s="207">
        <f>SUM(N36:BU36)</f>
        <v>0</v>
      </c>
      <c r="N36" s="700">
        <f>SUM(N33:O35)</f>
        <v>0</v>
      </c>
      <c r="O36" s="732"/>
      <c r="P36" s="702">
        <f>SUM(P33:Q35)</f>
        <v>0</v>
      </c>
      <c r="Q36" s="701"/>
      <c r="R36" s="702">
        <f>SUM(R33:S35)</f>
        <v>0</v>
      </c>
      <c r="S36" s="701"/>
      <c r="T36" s="732">
        <f>SUM(T33:U35)</f>
        <v>0</v>
      </c>
      <c r="U36" s="732"/>
      <c r="V36" s="702">
        <f>SUM(V33:W35)</f>
        <v>0</v>
      </c>
      <c r="W36" s="701"/>
      <c r="X36" s="702">
        <f>SUM(X33:Y35)</f>
        <v>0</v>
      </c>
      <c r="Y36" s="701"/>
      <c r="Z36" s="732">
        <f>SUM(Z33:AA35)</f>
        <v>0</v>
      </c>
      <c r="AA36" s="732"/>
      <c r="AB36" s="702">
        <f>SUM(AB33:AC35)</f>
        <v>0</v>
      </c>
      <c r="AC36" s="732"/>
      <c r="AD36" s="702">
        <f>SUM(AD33:AE35)</f>
        <v>0</v>
      </c>
      <c r="AE36" s="732"/>
      <c r="AF36" s="702">
        <f>SUM(AF33:AG35)</f>
        <v>0</v>
      </c>
      <c r="AG36" s="703"/>
      <c r="AH36" s="731">
        <f t="shared" ref="AH36" si="47">SUM(AH33:AI35)</f>
        <v>0</v>
      </c>
      <c r="AI36" s="723"/>
      <c r="AJ36" s="723">
        <f t="shared" ref="AJ36" si="48">SUM(AJ33:AK35)</f>
        <v>0</v>
      </c>
      <c r="AK36" s="723"/>
      <c r="AL36" s="723">
        <f t="shared" ref="AL36" si="49">SUM(AL33:AM35)</f>
        <v>0</v>
      </c>
      <c r="AM36" s="723"/>
      <c r="AN36" s="723">
        <f t="shared" ref="AN36" si="50">SUM(AN33:AO35)</f>
        <v>0</v>
      </c>
      <c r="AO36" s="723"/>
      <c r="AP36" s="723">
        <f t="shared" ref="AP36" si="51">SUM(AP33:AQ35)</f>
        <v>0</v>
      </c>
      <c r="AQ36" s="723"/>
      <c r="AR36" s="723">
        <f t="shared" ref="AR36" si="52">SUM(AR33:AS35)</f>
        <v>0</v>
      </c>
      <c r="AS36" s="723"/>
      <c r="AT36" s="723">
        <f t="shared" ref="AT36" si="53">SUM(AT33:AU35)</f>
        <v>0</v>
      </c>
      <c r="AU36" s="723"/>
      <c r="AV36" s="723">
        <f t="shared" ref="AV36" si="54">SUM(AV33:AW35)</f>
        <v>0</v>
      </c>
      <c r="AW36" s="723"/>
      <c r="AX36" s="723">
        <f t="shared" ref="AX36" si="55">SUM(AX33:AY35)</f>
        <v>0</v>
      </c>
      <c r="AY36" s="723"/>
      <c r="AZ36" s="723">
        <f t="shared" ref="AZ36" si="56">SUM(AZ33:BA35)</f>
        <v>0</v>
      </c>
      <c r="BA36" s="730"/>
      <c r="BB36" s="731">
        <f t="shared" ref="BB36" si="57">SUM(BB33:BC35)</f>
        <v>0</v>
      </c>
      <c r="BC36" s="723"/>
      <c r="BD36" s="723">
        <f t="shared" ref="BD36" si="58">SUM(BD33:BE35)</f>
        <v>0</v>
      </c>
      <c r="BE36" s="723"/>
      <c r="BF36" s="723">
        <f t="shared" ref="BF36" si="59">SUM(BF33:BG35)</f>
        <v>0</v>
      </c>
      <c r="BG36" s="723"/>
      <c r="BH36" s="723">
        <f t="shared" ref="BH36" si="60">SUM(BH33:BI35)</f>
        <v>0</v>
      </c>
      <c r="BI36" s="723"/>
      <c r="BJ36" s="723">
        <f t="shared" ref="BJ36" si="61">SUM(BJ33:BK35)</f>
        <v>0</v>
      </c>
      <c r="BK36" s="723"/>
      <c r="BL36" s="723">
        <f t="shared" ref="BL36" si="62">SUM(BL33:BM35)</f>
        <v>0</v>
      </c>
      <c r="BM36" s="723"/>
      <c r="BN36" s="723">
        <f t="shared" ref="BN36" si="63">SUM(BN33:BO35)</f>
        <v>0</v>
      </c>
      <c r="BO36" s="723"/>
      <c r="BP36" s="723">
        <f t="shared" ref="BP36" si="64">SUM(BP33:BQ35)</f>
        <v>0</v>
      </c>
      <c r="BQ36" s="723"/>
      <c r="BR36" s="723">
        <f t="shared" ref="BR36" si="65">SUM(BR33:BS35)</f>
        <v>0</v>
      </c>
      <c r="BS36" s="723"/>
      <c r="BT36" s="723">
        <f t="shared" ref="BT36" si="66">SUM(BT33:BU35)</f>
        <v>0</v>
      </c>
      <c r="BU36" s="730"/>
      <c r="CD36" s="691" t="s">
        <v>303</v>
      </c>
      <c r="CE36" s="692"/>
      <c r="CF36" s="692"/>
      <c r="CG36" s="692"/>
      <c r="CH36" s="692"/>
      <c r="CI36" s="692"/>
      <c r="CJ36" s="344" t="s">
        <v>304</v>
      </c>
      <c r="CK36" s="207">
        <v>4130000</v>
      </c>
      <c r="CL36" s="860">
        <v>178000</v>
      </c>
      <c r="CM36" s="861"/>
      <c r="CN36" s="862">
        <v>3290000</v>
      </c>
      <c r="CO36" s="861"/>
      <c r="CP36" s="862">
        <v>662000</v>
      </c>
      <c r="CQ36" s="861"/>
      <c r="CR36" s="732">
        <v>0</v>
      </c>
      <c r="CS36" s="732"/>
      <c r="CT36" s="702">
        <v>0</v>
      </c>
      <c r="CU36" s="701"/>
    </row>
    <row r="37" spans="3:99" ht="10.5" customHeight="1" outlineLevel="1" x14ac:dyDescent="0.45">
      <c r="F37" s="345"/>
      <c r="G37" s="324"/>
      <c r="H37" s="346"/>
      <c r="I37" s="346"/>
      <c r="J37" s="346"/>
      <c r="K37" s="346"/>
      <c r="L37" s="346"/>
      <c r="M37" s="347"/>
      <c r="N37" s="347"/>
      <c r="O37" s="347"/>
      <c r="P37" s="347"/>
      <c r="Q37" s="347"/>
      <c r="R37" s="347"/>
      <c r="S37" s="347"/>
      <c r="T37" s="347"/>
      <c r="U37" s="347"/>
      <c r="V37" s="347"/>
      <c r="W37" s="347"/>
      <c r="X37" s="347"/>
      <c r="Y37" s="347"/>
      <c r="Z37" s="347"/>
      <c r="AA37" s="347"/>
      <c r="AB37" s="347"/>
      <c r="AC37" s="347"/>
      <c r="AD37" s="347"/>
      <c r="AE37" s="347"/>
      <c r="AF37" s="347"/>
      <c r="AG37" s="348"/>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Z37" s="298"/>
      <c r="CD37" s="345"/>
      <c r="CE37" s="324"/>
      <c r="CF37" s="346"/>
      <c r="CG37" s="346"/>
      <c r="CH37" s="346"/>
      <c r="CI37" s="346"/>
      <c r="CJ37" s="346"/>
      <c r="CK37" s="347"/>
      <c r="CL37" s="347"/>
      <c r="CM37" s="347"/>
      <c r="CN37" s="347"/>
      <c r="CO37" s="347"/>
      <c r="CP37" s="347"/>
      <c r="CQ37" s="347"/>
      <c r="CR37" s="347"/>
      <c r="CS37" s="347"/>
      <c r="CT37" s="347"/>
      <c r="CU37" s="347"/>
    </row>
    <row r="38" spans="3:99" ht="18.75" customHeight="1" outlineLevel="1" thickBot="1" x14ac:dyDescent="0.5">
      <c r="F38" s="291" t="s">
        <v>309</v>
      </c>
      <c r="G38" s="324"/>
      <c r="H38" s="346"/>
      <c r="I38" s="346"/>
      <c r="J38" s="346"/>
      <c r="K38" s="346"/>
      <c r="L38" s="346"/>
      <c r="M38" s="347"/>
      <c r="N38" s="347"/>
      <c r="O38" s="347"/>
      <c r="P38" s="347"/>
      <c r="Q38" s="347"/>
      <c r="R38" s="347"/>
      <c r="S38" s="347"/>
      <c r="T38" s="347"/>
      <c r="U38" s="347"/>
      <c r="V38" s="347"/>
      <c r="W38" s="347"/>
      <c r="X38" s="347"/>
      <c r="Y38" s="347"/>
      <c r="Z38" s="347"/>
      <c r="AA38" s="347"/>
      <c r="AB38" s="347"/>
      <c r="AC38" s="347"/>
      <c r="AD38" s="347"/>
      <c r="AE38" s="347"/>
      <c r="AF38" s="347"/>
      <c r="AG38" s="347"/>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Z38" s="298"/>
      <c r="CD38" s="291" t="s">
        <v>309</v>
      </c>
      <c r="CE38" s="324"/>
      <c r="CF38" s="346"/>
      <c r="CG38" s="346"/>
      <c r="CH38" s="346"/>
      <c r="CI38" s="346"/>
      <c r="CJ38" s="346"/>
      <c r="CK38" s="347"/>
      <c r="CL38" s="347"/>
      <c r="CM38" s="347"/>
      <c r="CN38" s="347"/>
      <c r="CO38" s="347"/>
      <c r="CP38" s="347"/>
      <c r="CQ38" s="347"/>
      <c r="CR38" s="347"/>
      <c r="CS38" s="347"/>
      <c r="CT38" s="347"/>
      <c r="CU38" s="347"/>
    </row>
    <row r="39" spans="3:99" ht="18.600000000000001" customHeight="1" outlineLevel="1" x14ac:dyDescent="0.45">
      <c r="F39" s="683" t="s">
        <v>307</v>
      </c>
      <c r="G39" s="671"/>
      <c r="H39" s="725" t="s">
        <v>308</v>
      </c>
      <c r="I39" s="725"/>
      <c r="J39" s="725"/>
      <c r="K39" s="725"/>
      <c r="L39" s="726"/>
      <c r="M39" s="208">
        <f>SUM(N39:BU39)</f>
        <v>0</v>
      </c>
      <c r="N39" s="727" t="str">
        <f>IF(N9&lt;&gt;0,N9*N24,"")</f>
        <v/>
      </c>
      <c r="O39" s="728"/>
      <c r="P39" s="728" t="str">
        <f>IF(P9&lt;&gt;0,P9*P24,"")</f>
        <v/>
      </c>
      <c r="Q39" s="728"/>
      <c r="R39" s="728" t="str">
        <f>IF(R9&lt;&gt;0,R9*R24,"")</f>
        <v/>
      </c>
      <c r="S39" s="728"/>
      <c r="T39" s="728" t="str">
        <f>IF(T9&lt;&gt;0,T9*T24,"")</f>
        <v/>
      </c>
      <c r="U39" s="728"/>
      <c r="V39" s="728" t="str">
        <f>IF(V9&lt;&gt;0,V9*V24,"")</f>
        <v/>
      </c>
      <c r="W39" s="728"/>
      <c r="X39" s="728" t="str">
        <f>IF(X9&lt;&gt;0,X9*X24,"")</f>
        <v/>
      </c>
      <c r="Y39" s="728"/>
      <c r="Z39" s="728" t="str">
        <f>IF(Z9&lt;&gt;0,Z9*Z24,"")</f>
        <v/>
      </c>
      <c r="AA39" s="728"/>
      <c r="AB39" s="728" t="str">
        <f>IF(AB9&lt;&gt;0,AB9*AB24,"")</f>
        <v/>
      </c>
      <c r="AC39" s="728"/>
      <c r="AD39" s="728" t="str">
        <f>IF(AD9&lt;&gt;0,AD9*AD24,"")</f>
        <v/>
      </c>
      <c r="AE39" s="728"/>
      <c r="AF39" s="728" t="str">
        <f>IF(AF9&lt;&gt;0,AF9*AF24,"")</f>
        <v/>
      </c>
      <c r="AG39" s="729"/>
      <c r="AH39" s="716" t="str">
        <f>IF(AH9&lt;&gt;0,AH9*AH24,"")</f>
        <v/>
      </c>
      <c r="AI39" s="712"/>
      <c r="AJ39" s="712" t="str">
        <f>IF(AJ9&lt;&gt;0,AJ9*AJ24,"")</f>
        <v/>
      </c>
      <c r="AK39" s="712"/>
      <c r="AL39" s="712" t="str">
        <f>IF(AL9&lt;&gt;0,AL9*AL24,"")</f>
        <v/>
      </c>
      <c r="AM39" s="712"/>
      <c r="AN39" s="712" t="str">
        <f>IF(AN9&lt;&gt;0,AN9*AN24,"")</f>
        <v/>
      </c>
      <c r="AO39" s="712"/>
      <c r="AP39" s="712" t="str">
        <f>IF(AP9&lt;&gt;0,AP9*AP24,"")</f>
        <v/>
      </c>
      <c r="AQ39" s="712"/>
      <c r="AR39" s="712" t="str">
        <f>IF(AR9&lt;&gt;0,AR9*AR24,"")</f>
        <v/>
      </c>
      <c r="AS39" s="712"/>
      <c r="AT39" s="712" t="str">
        <f>IF(AT9&lt;&gt;0,AT9*AT24,"")</f>
        <v/>
      </c>
      <c r="AU39" s="712"/>
      <c r="AV39" s="712" t="str">
        <f>IF(AV9&lt;&gt;0,AV9*AV24,"")</f>
        <v/>
      </c>
      <c r="AW39" s="712"/>
      <c r="AX39" s="712" t="str">
        <f>IF(AX9&lt;&gt;0,AX9*AX24,"")</f>
        <v/>
      </c>
      <c r="AY39" s="712"/>
      <c r="AZ39" s="712" t="str">
        <f>IF(AZ9&lt;&gt;0,AZ9*AZ24,"")</f>
        <v/>
      </c>
      <c r="BA39" s="713"/>
      <c r="BB39" s="716" t="str">
        <f>IF(BB9&lt;&gt;0,BB9*BB24,"")</f>
        <v/>
      </c>
      <c r="BC39" s="712"/>
      <c r="BD39" s="712" t="str">
        <f>IF(BD9&lt;&gt;0,BD9*BD24,"")</f>
        <v/>
      </c>
      <c r="BE39" s="712"/>
      <c r="BF39" s="712" t="str">
        <f>IF(BF9&lt;&gt;0,BF9*BF24,"")</f>
        <v/>
      </c>
      <c r="BG39" s="712"/>
      <c r="BH39" s="712" t="str">
        <f>IF(BH9&lt;&gt;0,BH9*BH24,"")</f>
        <v/>
      </c>
      <c r="BI39" s="712"/>
      <c r="BJ39" s="712" t="str">
        <f>IF(BJ9&lt;&gt;0,BJ9*BJ24,"")</f>
        <v/>
      </c>
      <c r="BK39" s="712"/>
      <c r="BL39" s="712" t="str">
        <f>IF(BL9&lt;&gt;0,BL9*BL24,"")</f>
        <v/>
      </c>
      <c r="BM39" s="712"/>
      <c r="BN39" s="712" t="str">
        <f>IF(BN9&lt;&gt;0,BN9*BN24,"")</f>
        <v/>
      </c>
      <c r="BO39" s="712"/>
      <c r="BP39" s="712" t="str">
        <f>IF(BP9&lt;&gt;0,BP9*BP24,"")</f>
        <v/>
      </c>
      <c r="BQ39" s="712"/>
      <c r="BR39" s="712" t="str">
        <f>IF(BR9&lt;&gt;0,BR9*BR24,"")</f>
        <v/>
      </c>
      <c r="BS39" s="712"/>
      <c r="BT39" s="712" t="str">
        <f>IF(BT9&lt;&gt;0,BT9*BT24,"")</f>
        <v/>
      </c>
      <c r="BU39" s="713"/>
      <c r="BZ39" s="298"/>
      <c r="CD39" s="683" t="s">
        <v>307</v>
      </c>
      <c r="CE39" s="671"/>
      <c r="CF39" s="725" t="s">
        <v>308</v>
      </c>
      <c r="CG39" s="725"/>
      <c r="CH39" s="725"/>
      <c r="CI39" s="725"/>
      <c r="CJ39" s="726"/>
      <c r="CK39" s="208">
        <v>2130136</v>
      </c>
      <c r="CL39" s="727">
        <v>197142</v>
      </c>
      <c r="CM39" s="728"/>
      <c r="CN39" s="728">
        <v>1080710</v>
      </c>
      <c r="CO39" s="728"/>
      <c r="CP39" s="728">
        <v>852284</v>
      </c>
      <c r="CQ39" s="728"/>
      <c r="CR39" s="728" t="s">
        <v>448</v>
      </c>
      <c r="CS39" s="728"/>
      <c r="CT39" s="728" t="s">
        <v>448</v>
      </c>
      <c r="CU39" s="728"/>
    </row>
    <row r="40" spans="3:99" ht="18.600000000000001" customHeight="1" outlineLevel="1" x14ac:dyDescent="0.45">
      <c r="F40" s="672"/>
      <c r="G40" s="673"/>
      <c r="H40" s="720" t="s">
        <v>301</v>
      </c>
      <c r="I40" s="720"/>
      <c r="J40" s="720"/>
      <c r="K40" s="720"/>
      <c r="L40" s="721"/>
      <c r="M40" s="205">
        <f t="shared" ref="M40:M42" si="67">SUM(N40:BU40)</f>
        <v>0</v>
      </c>
      <c r="N40" s="722" t="str">
        <f>IF(N10&lt;&gt;0,N10*N25,"")</f>
        <v/>
      </c>
      <c r="O40" s="717"/>
      <c r="P40" s="717" t="str">
        <f>IF(P10&lt;&gt;0,P10*P25,"")</f>
        <v/>
      </c>
      <c r="Q40" s="717"/>
      <c r="R40" s="717" t="str">
        <f>IF(R10&lt;&gt;0,R10*R25,"")</f>
        <v/>
      </c>
      <c r="S40" s="717"/>
      <c r="T40" s="717" t="str">
        <f>IF(T10&lt;&gt;0,T10*T25,"")</f>
        <v/>
      </c>
      <c r="U40" s="717"/>
      <c r="V40" s="717" t="str">
        <f>IF(V10&lt;&gt;0,V10*V25,"")</f>
        <v/>
      </c>
      <c r="W40" s="717"/>
      <c r="X40" s="717" t="str">
        <f>IF(X10&lt;&gt;0,X10*X25,"")</f>
        <v/>
      </c>
      <c r="Y40" s="717"/>
      <c r="Z40" s="717" t="str">
        <f>IF(Z10&lt;&gt;0,Z10*Z25,"")</f>
        <v/>
      </c>
      <c r="AA40" s="717"/>
      <c r="AB40" s="717" t="str">
        <f>IF(AB10&lt;&gt;0,AB10*AB25,"")</f>
        <v/>
      </c>
      <c r="AC40" s="717"/>
      <c r="AD40" s="717" t="str">
        <f>IF(AD10&lt;&gt;0,AD10*AD25,"")</f>
        <v/>
      </c>
      <c r="AE40" s="717"/>
      <c r="AF40" s="717" t="str">
        <f>IF(AF10&lt;&gt;0,AF10*AF25,"")</f>
        <v/>
      </c>
      <c r="AG40" s="718"/>
      <c r="AH40" s="719" t="str">
        <f>IF(AH10&lt;&gt;0,AH10*AH25,"")</f>
        <v/>
      </c>
      <c r="AI40" s="690"/>
      <c r="AJ40" s="690" t="str">
        <f>IF(AJ10&lt;&gt;0,AJ10*AJ25,"")</f>
        <v/>
      </c>
      <c r="AK40" s="690"/>
      <c r="AL40" s="690" t="str">
        <f>IF(AL10&lt;&gt;0,AL10*AL25,"")</f>
        <v/>
      </c>
      <c r="AM40" s="690"/>
      <c r="AN40" s="690" t="str">
        <f>IF(AN10&lt;&gt;0,AN10*AN25,"")</f>
        <v/>
      </c>
      <c r="AO40" s="690"/>
      <c r="AP40" s="690" t="str">
        <f>IF(AP10&lt;&gt;0,AP10*AP25,"")</f>
        <v/>
      </c>
      <c r="AQ40" s="690"/>
      <c r="AR40" s="690" t="str">
        <f>IF(AR10&lt;&gt;0,AR10*AR25,"")</f>
        <v/>
      </c>
      <c r="AS40" s="690"/>
      <c r="AT40" s="690" t="str">
        <f>IF(AT10&lt;&gt;0,AT10*AT25,"")</f>
        <v/>
      </c>
      <c r="AU40" s="690"/>
      <c r="AV40" s="690" t="str">
        <f>IF(AV10&lt;&gt;0,AV10*AV25,"")</f>
        <v/>
      </c>
      <c r="AW40" s="690"/>
      <c r="AX40" s="690" t="str">
        <f>IF(AX10&lt;&gt;0,AX10*AX25,"")</f>
        <v/>
      </c>
      <c r="AY40" s="690"/>
      <c r="AZ40" s="690" t="str">
        <f>IF(AZ10&lt;&gt;0,AZ10*AZ25,"")</f>
        <v/>
      </c>
      <c r="BA40" s="714"/>
      <c r="BB40" s="719" t="str">
        <f>IF(BB10&lt;&gt;0,BB10*BB25,"")</f>
        <v/>
      </c>
      <c r="BC40" s="690"/>
      <c r="BD40" s="690" t="str">
        <f>IF(BD10&lt;&gt;0,BD10*BD25,"")</f>
        <v/>
      </c>
      <c r="BE40" s="690"/>
      <c r="BF40" s="690" t="str">
        <f>IF(BF10&lt;&gt;0,BF10*BF25,"")</f>
        <v/>
      </c>
      <c r="BG40" s="690"/>
      <c r="BH40" s="690" t="str">
        <f>IF(BH10&lt;&gt;0,BH10*BH25,"")</f>
        <v/>
      </c>
      <c r="BI40" s="690"/>
      <c r="BJ40" s="690" t="str">
        <f>IF(BJ10&lt;&gt;0,BJ10*BJ25,"")</f>
        <v/>
      </c>
      <c r="BK40" s="690"/>
      <c r="BL40" s="690" t="str">
        <f>IF(BL10&lt;&gt;0,BL10*BL25,"")</f>
        <v/>
      </c>
      <c r="BM40" s="690"/>
      <c r="BN40" s="690" t="str">
        <f>IF(BN10&lt;&gt;0,BN10*BN25,"")</f>
        <v/>
      </c>
      <c r="BO40" s="690"/>
      <c r="BP40" s="690" t="str">
        <f>IF(BP10&lt;&gt;0,BP10*BP25,"")</f>
        <v/>
      </c>
      <c r="BQ40" s="690"/>
      <c r="BR40" s="690" t="str">
        <f>IF(BR10&lt;&gt;0,BR10*BR25,"")</f>
        <v/>
      </c>
      <c r="BS40" s="690"/>
      <c r="BT40" s="690" t="str">
        <f>IF(BT10&lt;&gt;0,BT10*BT25,"")</f>
        <v/>
      </c>
      <c r="BU40" s="714"/>
      <c r="BZ40" s="298"/>
      <c r="CD40" s="672"/>
      <c r="CE40" s="673"/>
      <c r="CF40" s="720" t="s">
        <v>301</v>
      </c>
      <c r="CG40" s="720"/>
      <c r="CH40" s="720"/>
      <c r="CI40" s="720"/>
      <c r="CJ40" s="721"/>
      <c r="CK40" s="205">
        <v>569136</v>
      </c>
      <c r="CL40" s="722">
        <v>71142</v>
      </c>
      <c r="CM40" s="717"/>
      <c r="CN40" s="717">
        <v>355710</v>
      </c>
      <c r="CO40" s="717"/>
      <c r="CP40" s="717">
        <v>142284</v>
      </c>
      <c r="CQ40" s="717"/>
      <c r="CR40" s="717" t="s">
        <v>448</v>
      </c>
      <c r="CS40" s="717"/>
      <c r="CT40" s="717" t="s">
        <v>448</v>
      </c>
      <c r="CU40" s="717"/>
    </row>
    <row r="41" spans="3:99" ht="18.600000000000001" customHeight="1" outlineLevel="1" thickBot="1" x14ac:dyDescent="0.5">
      <c r="F41" s="684"/>
      <c r="G41" s="685"/>
      <c r="H41" s="705" t="s">
        <v>302</v>
      </c>
      <c r="I41" s="705"/>
      <c r="J41" s="705"/>
      <c r="K41" s="705"/>
      <c r="L41" s="706"/>
      <c r="M41" s="206">
        <f t="shared" si="67"/>
        <v>0</v>
      </c>
      <c r="N41" s="707" t="str">
        <f>IF(N11&lt;&gt;0,N11*N26,"")</f>
        <v/>
      </c>
      <c r="O41" s="708"/>
      <c r="P41" s="708" t="str">
        <f>IF(P11&lt;&gt;0,P11*P26,"")</f>
        <v/>
      </c>
      <c r="Q41" s="708"/>
      <c r="R41" s="708" t="str">
        <f>IF(R11&lt;&gt;0,R11*R26,"")</f>
        <v/>
      </c>
      <c r="S41" s="708"/>
      <c r="T41" s="708" t="str">
        <f>IF(T11&lt;&gt;0,T11*T26,"")</f>
        <v/>
      </c>
      <c r="U41" s="708"/>
      <c r="V41" s="708" t="str">
        <f>IF(V11&lt;&gt;0,V11*V26,"")</f>
        <v/>
      </c>
      <c r="W41" s="708"/>
      <c r="X41" s="708" t="str">
        <f>IF(X11&lt;&gt;0,X11*X26,"")</f>
        <v/>
      </c>
      <c r="Y41" s="708"/>
      <c r="Z41" s="708" t="str">
        <f>IF(Z11&lt;&gt;0,Z11*Z26,"")</f>
        <v/>
      </c>
      <c r="AA41" s="708"/>
      <c r="AB41" s="708" t="str">
        <f>IF(AB11&lt;&gt;0,AB11*AB26,"")</f>
        <v/>
      </c>
      <c r="AC41" s="708"/>
      <c r="AD41" s="708" t="str">
        <f>IF(AD11&lt;&gt;0,AD11*AD26,"")</f>
        <v/>
      </c>
      <c r="AE41" s="708"/>
      <c r="AF41" s="708" t="str">
        <f>IF(AF11&lt;&gt;0,AF11*AF26,"")</f>
        <v/>
      </c>
      <c r="AG41" s="709"/>
      <c r="AH41" s="710" t="str">
        <f>IF(AH11&lt;&gt;0,AH11*AH26,"")</f>
        <v/>
      </c>
      <c r="AI41" s="711"/>
      <c r="AJ41" s="711" t="str">
        <f>IF(AJ11&lt;&gt;0,AJ11*AJ26,"")</f>
        <v/>
      </c>
      <c r="AK41" s="711"/>
      <c r="AL41" s="711" t="str">
        <f>IF(AL11&lt;&gt;0,AL11*AL26,"")</f>
        <v/>
      </c>
      <c r="AM41" s="711"/>
      <c r="AN41" s="711" t="str">
        <f>IF(AN11&lt;&gt;0,AN11*AN26,"")</f>
        <v/>
      </c>
      <c r="AO41" s="711"/>
      <c r="AP41" s="711" t="str">
        <f>IF(AP11&lt;&gt;0,AP11*AP26,"")</f>
        <v/>
      </c>
      <c r="AQ41" s="711"/>
      <c r="AR41" s="711" t="str">
        <f>IF(AR11&lt;&gt;0,AR11*AR26,"")</f>
        <v/>
      </c>
      <c r="AS41" s="711"/>
      <c r="AT41" s="711" t="str">
        <f>IF(AT11&lt;&gt;0,AT11*AT26,"")</f>
        <v/>
      </c>
      <c r="AU41" s="711"/>
      <c r="AV41" s="711" t="str">
        <f>IF(AV11&lt;&gt;0,AV11*AV26,"")</f>
        <v/>
      </c>
      <c r="AW41" s="711"/>
      <c r="AX41" s="711" t="str">
        <f>IF(AX11&lt;&gt;0,AX11*AX26,"")</f>
        <v/>
      </c>
      <c r="AY41" s="711"/>
      <c r="AZ41" s="711" t="str">
        <f>IF(AZ11&lt;&gt;0,AZ11*AZ26,"")</f>
        <v/>
      </c>
      <c r="BA41" s="715"/>
      <c r="BB41" s="710" t="str">
        <f>IF(BB11&lt;&gt;0,BB11*BB26,"")</f>
        <v/>
      </c>
      <c r="BC41" s="711"/>
      <c r="BD41" s="711" t="str">
        <f>IF(BD11&lt;&gt;0,BD11*BD26,"")</f>
        <v/>
      </c>
      <c r="BE41" s="711"/>
      <c r="BF41" s="711" t="str">
        <f>IF(BF11&lt;&gt;0,BF11*BF26,"")</f>
        <v/>
      </c>
      <c r="BG41" s="711"/>
      <c r="BH41" s="711" t="str">
        <f>IF(BH11&lt;&gt;0,BH11*BH26,"")</f>
        <v/>
      </c>
      <c r="BI41" s="711"/>
      <c r="BJ41" s="711" t="str">
        <f>IF(BJ11&lt;&gt;0,BJ11*BJ26,"")</f>
        <v/>
      </c>
      <c r="BK41" s="711"/>
      <c r="BL41" s="711" t="str">
        <f>IF(BL11&lt;&gt;0,BL11*BL26,"")</f>
        <v/>
      </c>
      <c r="BM41" s="711"/>
      <c r="BN41" s="711" t="str">
        <f>IF(BN11&lt;&gt;0,BN11*BN26,"")</f>
        <v/>
      </c>
      <c r="BO41" s="711"/>
      <c r="BP41" s="711" t="str">
        <f>IF(BP11&lt;&gt;0,BP11*BP26,"")</f>
        <v/>
      </c>
      <c r="BQ41" s="711"/>
      <c r="BR41" s="711" t="str">
        <f>IF(BR11&lt;&gt;0,BR11*BR26,"")</f>
        <v/>
      </c>
      <c r="BS41" s="711"/>
      <c r="BT41" s="711" t="str">
        <f>IF(BT11&lt;&gt;0,BT11*BT26,"")</f>
        <v/>
      </c>
      <c r="BU41" s="715"/>
      <c r="BZ41" s="298"/>
      <c r="CD41" s="684"/>
      <c r="CE41" s="685"/>
      <c r="CF41" s="705" t="s">
        <v>302</v>
      </c>
      <c r="CG41" s="705"/>
      <c r="CH41" s="705"/>
      <c r="CI41" s="705"/>
      <c r="CJ41" s="706"/>
      <c r="CK41" s="206">
        <v>3505710</v>
      </c>
      <c r="CL41" s="707" t="s">
        <v>448</v>
      </c>
      <c r="CM41" s="708"/>
      <c r="CN41" s="708">
        <v>3505710</v>
      </c>
      <c r="CO41" s="708"/>
      <c r="CP41" s="708" t="s">
        <v>448</v>
      </c>
      <c r="CQ41" s="708"/>
      <c r="CR41" s="708" t="s">
        <v>448</v>
      </c>
      <c r="CS41" s="708"/>
      <c r="CT41" s="708" t="s">
        <v>448</v>
      </c>
      <c r="CU41" s="708"/>
    </row>
    <row r="42" spans="3:99" ht="18.600000000000001" customHeight="1" outlineLevel="1" thickBot="1" x14ac:dyDescent="0.5">
      <c r="F42" s="693" t="s">
        <v>305</v>
      </c>
      <c r="G42" s="694"/>
      <c r="H42" s="694"/>
      <c r="I42" s="694"/>
      <c r="J42" s="694"/>
      <c r="K42" s="694"/>
      <c r="L42" s="351" t="s">
        <v>306</v>
      </c>
      <c r="M42" s="209">
        <f t="shared" si="67"/>
        <v>0</v>
      </c>
      <c r="N42" s="700">
        <f>SUM(N39:O41)</f>
        <v>0</v>
      </c>
      <c r="O42" s="701"/>
      <c r="P42" s="702">
        <f>SUM(P39:Q41)</f>
        <v>0</v>
      </c>
      <c r="Q42" s="701"/>
      <c r="R42" s="702">
        <f>SUM(R39:S41)</f>
        <v>0</v>
      </c>
      <c r="S42" s="701"/>
      <c r="T42" s="702">
        <f>SUM(T39:U41)</f>
        <v>0</v>
      </c>
      <c r="U42" s="701"/>
      <c r="V42" s="702">
        <f>SUM(V39:W41)</f>
        <v>0</v>
      </c>
      <c r="W42" s="701"/>
      <c r="X42" s="702">
        <f>SUM(X39:Y41)</f>
        <v>0</v>
      </c>
      <c r="Y42" s="701"/>
      <c r="Z42" s="702">
        <f>SUM(Z39:AA41)</f>
        <v>0</v>
      </c>
      <c r="AA42" s="701"/>
      <c r="AB42" s="702">
        <f>SUM(AB39:AC41)</f>
        <v>0</v>
      </c>
      <c r="AC42" s="701"/>
      <c r="AD42" s="702">
        <f>SUM(AD39:AE41)</f>
        <v>0</v>
      </c>
      <c r="AE42" s="701"/>
      <c r="AF42" s="702">
        <f>SUM(AF39:AG41)</f>
        <v>0</v>
      </c>
      <c r="AG42" s="703"/>
      <c r="AH42" s="697">
        <f>SUM(AH39:AI41)</f>
        <v>0</v>
      </c>
      <c r="AI42" s="698"/>
      <c r="AJ42" s="699">
        <f>SUM(AJ39:AK41)</f>
        <v>0</v>
      </c>
      <c r="AK42" s="698"/>
      <c r="AL42" s="699">
        <f>SUM(AL39:AM41)</f>
        <v>0</v>
      </c>
      <c r="AM42" s="698"/>
      <c r="AN42" s="699">
        <f>SUM(AN39:AO41)</f>
        <v>0</v>
      </c>
      <c r="AO42" s="698"/>
      <c r="AP42" s="699">
        <f>SUM(AP39:AQ41)</f>
        <v>0</v>
      </c>
      <c r="AQ42" s="698"/>
      <c r="AR42" s="699">
        <f>SUM(AR39:AS41)</f>
        <v>0</v>
      </c>
      <c r="AS42" s="698"/>
      <c r="AT42" s="699">
        <f>SUM(AT39:AU41)</f>
        <v>0</v>
      </c>
      <c r="AU42" s="698"/>
      <c r="AV42" s="699">
        <f>SUM(AV39:AW41)</f>
        <v>0</v>
      </c>
      <c r="AW42" s="698"/>
      <c r="AX42" s="699">
        <f>SUM(AX39:AY41)</f>
        <v>0</v>
      </c>
      <c r="AY42" s="698"/>
      <c r="AZ42" s="699">
        <f>SUM(AZ39:BA41)</f>
        <v>0</v>
      </c>
      <c r="BA42" s="704"/>
      <c r="BB42" s="697">
        <f>SUM(BB39:BC41)</f>
        <v>0</v>
      </c>
      <c r="BC42" s="698"/>
      <c r="BD42" s="699">
        <f>SUM(BD39:BE41)</f>
        <v>0</v>
      </c>
      <c r="BE42" s="698"/>
      <c r="BF42" s="699">
        <f>SUM(BF39:BG41)</f>
        <v>0</v>
      </c>
      <c r="BG42" s="698"/>
      <c r="BH42" s="699">
        <f>SUM(BH39:BI41)</f>
        <v>0</v>
      </c>
      <c r="BI42" s="698"/>
      <c r="BJ42" s="699">
        <f>SUM(BJ39:BK41)</f>
        <v>0</v>
      </c>
      <c r="BK42" s="698"/>
      <c r="BL42" s="699">
        <f>SUM(BL39:BM41)</f>
        <v>0</v>
      </c>
      <c r="BM42" s="698"/>
      <c r="BN42" s="699">
        <f>SUM(BN39:BO41)</f>
        <v>0</v>
      </c>
      <c r="BO42" s="698"/>
      <c r="BP42" s="699">
        <f>SUM(BP39:BQ41)</f>
        <v>0</v>
      </c>
      <c r="BQ42" s="698"/>
      <c r="BR42" s="699">
        <f>SUM(BR39:BS41)</f>
        <v>0</v>
      </c>
      <c r="BS42" s="698"/>
      <c r="BT42" s="695">
        <f>SUM(BT39:BU41)</f>
        <v>0</v>
      </c>
      <c r="BU42" s="696"/>
      <c r="CD42" s="693" t="s">
        <v>305</v>
      </c>
      <c r="CE42" s="694"/>
      <c r="CF42" s="694"/>
      <c r="CG42" s="694"/>
      <c r="CH42" s="694"/>
      <c r="CI42" s="694"/>
      <c r="CJ42" s="351" t="s">
        <v>306</v>
      </c>
      <c r="CK42" s="209">
        <v>6204982</v>
      </c>
      <c r="CL42" s="700">
        <v>268284</v>
      </c>
      <c r="CM42" s="701"/>
      <c r="CN42" s="702">
        <v>4942130</v>
      </c>
      <c r="CO42" s="701"/>
      <c r="CP42" s="702">
        <v>994568</v>
      </c>
      <c r="CQ42" s="701"/>
      <c r="CR42" s="702">
        <v>0</v>
      </c>
      <c r="CS42" s="701"/>
      <c r="CT42" s="702">
        <v>0</v>
      </c>
      <c r="CU42" s="701"/>
    </row>
    <row r="43" spans="3:99" s="352" customFormat="1" ht="18.600000000000001" customHeight="1" x14ac:dyDescent="0.45"/>
    <row r="44" spans="3:99" s="352" customFormat="1" ht="18.600000000000001" customHeight="1" x14ac:dyDescent="0.45">
      <c r="C44" s="291" t="s">
        <v>261</v>
      </c>
      <c r="CB44" s="291" t="s">
        <v>261</v>
      </c>
    </row>
    <row r="45" spans="3:99" s="352" customFormat="1" ht="34.5" customHeight="1" x14ac:dyDescent="0.45">
      <c r="C45" s="353" t="s">
        <v>59</v>
      </c>
      <c r="D45" s="834" t="s">
        <v>38</v>
      </c>
      <c r="E45" s="835"/>
      <c r="F45" s="836"/>
      <c r="G45" s="354" t="s">
        <v>263</v>
      </c>
      <c r="H45" s="354" t="s">
        <v>37</v>
      </c>
      <c r="I45" s="354" t="s">
        <v>262</v>
      </c>
      <c r="CB45" s="834" t="s">
        <v>38</v>
      </c>
      <c r="CC45" s="835"/>
      <c r="CD45" s="836"/>
      <c r="CE45" s="354" t="s">
        <v>263</v>
      </c>
      <c r="CF45" s="354" t="s">
        <v>37</v>
      </c>
      <c r="CG45" s="354" t="s">
        <v>262</v>
      </c>
    </row>
    <row r="46" spans="3:99" s="352" customFormat="1" ht="18.600000000000001" customHeight="1" x14ac:dyDescent="0.45">
      <c r="C46" s="355">
        <v>1</v>
      </c>
      <c r="D46" s="837"/>
      <c r="E46" s="838"/>
      <c r="F46" s="839"/>
      <c r="G46" s="251"/>
      <c r="H46" s="252"/>
      <c r="I46" s="358">
        <f>G46*H46</f>
        <v>0</v>
      </c>
      <c r="CB46" s="857" t="s">
        <v>455</v>
      </c>
      <c r="CC46" s="858"/>
      <c r="CD46" s="859"/>
      <c r="CE46" s="356">
        <v>1000</v>
      </c>
      <c r="CF46" s="357">
        <v>6</v>
      </c>
      <c r="CG46" s="359">
        <f>CE46*CF46</f>
        <v>6000</v>
      </c>
    </row>
    <row r="47" spans="3:99" s="352" customFormat="1" ht="18.600000000000001" customHeight="1" x14ac:dyDescent="0.45">
      <c r="C47" s="355">
        <v>2</v>
      </c>
      <c r="D47" s="840"/>
      <c r="E47" s="838"/>
      <c r="F47" s="839"/>
      <c r="G47" s="251"/>
      <c r="H47" s="252"/>
      <c r="I47" s="358">
        <f t="shared" ref="I47:I50" si="68">G47*H47</f>
        <v>0</v>
      </c>
      <c r="CB47" s="857" t="s">
        <v>454</v>
      </c>
      <c r="CC47" s="858"/>
      <c r="CD47" s="859"/>
      <c r="CE47" s="356">
        <v>3000</v>
      </c>
      <c r="CF47" s="357">
        <v>6</v>
      </c>
      <c r="CG47" s="359">
        <f t="shared" ref="CG47:CG50" si="69">CE47*CF47</f>
        <v>18000</v>
      </c>
    </row>
    <row r="48" spans="3:99" s="352" customFormat="1" ht="18.600000000000001" customHeight="1" x14ac:dyDescent="0.45">
      <c r="C48" s="355">
        <v>3</v>
      </c>
      <c r="D48" s="837"/>
      <c r="E48" s="838"/>
      <c r="F48" s="839"/>
      <c r="G48" s="251"/>
      <c r="H48" s="252"/>
      <c r="I48" s="358">
        <f t="shared" si="68"/>
        <v>0</v>
      </c>
      <c r="CB48" s="857"/>
      <c r="CC48" s="858"/>
      <c r="CD48" s="859"/>
      <c r="CE48" s="356"/>
      <c r="CF48" s="357"/>
      <c r="CG48" s="359">
        <f t="shared" si="69"/>
        <v>0</v>
      </c>
    </row>
    <row r="49" spans="3:99" s="352" customFormat="1" ht="18.600000000000001" customHeight="1" x14ac:dyDescent="0.45">
      <c r="C49" s="355">
        <v>4</v>
      </c>
      <c r="D49" s="837"/>
      <c r="E49" s="838"/>
      <c r="F49" s="839"/>
      <c r="G49" s="251"/>
      <c r="H49" s="252"/>
      <c r="I49" s="358">
        <f t="shared" si="68"/>
        <v>0</v>
      </c>
      <c r="CB49" s="857"/>
      <c r="CC49" s="858"/>
      <c r="CD49" s="859"/>
      <c r="CE49" s="356"/>
      <c r="CF49" s="357"/>
      <c r="CG49" s="359">
        <f t="shared" si="69"/>
        <v>0</v>
      </c>
    </row>
    <row r="50" spans="3:99" s="352" customFormat="1" ht="18.600000000000001" customHeight="1" x14ac:dyDescent="0.45">
      <c r="C50" s="355">
        <v>5</v>
      </c>
      <c r="D50" s="837"/>
      <c r="E50" s="838"/>
      <c r="F50" s="839"/>
      <c r="G50" s="251"/>
      <c r="H50" s="252"/>
      <c r="I50" s="358">
        <f t="shared" si="68"/>
        <v>0</v>
      </c>
      <c r="CB50" s="857"/>
      <c r="CC50" s="858"/>
      <c r="CD50" s="859"/>
      <c r="CE50" s="356"/>
      <c r="CF50" s="357"/>
      <c r="CG50" s="359">
        <f t="shared" si="69"/>
        <v>0</v>
      </c>
    </row>
    <row r="51" spans="3:99" s="352" customFormat="1" ht="18.600000000000001" customHeight="1" x14ac:dyDescent="0.45"/>
    <row r="52" spans="3:99" s="352" customFormat="1" ht="18.600000000000001" customHeight="1" x14ac:dyDescent="0.45">
      <c r="C52" s="291" t="s">
        <v>260</v>
      </c>
      <c r="CA52" s="291" t="s">
        <v>260</v>
      </c>
    </row>
    <row r="53" spans="3:99" s="371" customFormat="1" ht="35.1" customHeight="1" x14ac:dyDescent="0.45">
      <c r="C53" s="360" t="s">
        <v>59</v>
      </c>
      <c r="D53" s="361" t="s">
        <v>52</v>
      </c>
      <c r="E53" s="361" t="s">
        <v>141</v>
      </c>
      <c r="F53" s="362" t="s">
        <v>55</v>
      </c>
      <c r="G53" s="363" t="s">
        <v>140</v>
      </c>
      <c r="H53" s="363" t="s">
        <v>46</v>
      </c>
      <c r="I53" s="363" t="s">
        <v>56</v>
      </c>
      <c r="J53" s="364" t="s">
        <v>45</v>
      </c>
      <c r="K53" s="363" t="s">
        <v>44</v>
      </c>
      <c r="L53" s="364" t="s">
        <v>43</v>
      </c>
      <c r="M53" s="365" t="s">
        <v>42</v>
      </c>
      <c r="N53" s="366" t="s">
        <v>61</v>
      </c>
      <c r="O53" s="367" t="s">
        <v>63</v>
      </c>
      <c r="P53" s="368" t="s">
        <v>64</v>
      </c>
      <c r="Q53" s="367" t="s">
        <v>65</v>
      </c>
      <c r="R53" s="368" t="s">
        <v>66</v>
      </c>
      <c r="S53" s="367" t="s">
        <v>67</v>
      </c>
      <c r="T53" s="368" t="s">
        <v>68</v>
      </c>
      <c r="U53" s="367" t="s">
        <v>69</v>
      </c>
      <c r="V53" s="368" t="s">
        <v>70</v>
      </c>
      <c r="W53" s="367" t="s">
        <v>71</v>
      </c>
      <c r="X53" s="368" t="s">
        <v>72</v>
      </c>
      <c r="Y53" s="367" t="s">
        <v>73</v>
      </c>
      <c r="Z53" s="368" t="s">
        <v>74</v>
      </c>
      <c r="AA53" s="367" t="s">
        <v>75</v>
      </c>
      <c r="AB53" s="368" t="s">
        <v>76</v>
      </c>
      <c r="AC53" s="367" t="s">
        <v>77</v>
      </c>
      <c r="AD53" s="368" t="s">
        <v>78</v>
      </c>
      <c r="AE53" s="367" t="s">
        <v>79</v>
      </c>
      <c r="AF53" s="368" t="s">
        <v>80</v>
      </c>
      <c r="AG53" s="367" t="s">
        <v>81</v>
      </c>
      <c r="AH53" s="369" t="s">
        <v>82</v>
      </c>
      <c r="AI53" s="367" t="s">
        <v>83</v>
      </c>
      <c r="AJ53" s="368" t="s">
        <v>84</v>
      </c>
      <c r="AK53" s="367" t="s">
        <v>85</v>
      </c>
      <c r="AL53" s="368" t="s">
        <v>62</v>
      </c>
      <c r="AM53" s="367" t="s">
        <v>86</v>
      </c>
      <c r="AN53" s="368" t="s">
        <v>87</v>
      </c>
      <c r="AO53" s="367" t="s">
        <v>88</v>
      </c>
      <c r="AP53" s="368" t="s">
        <v>89</v>
      </c>
      <c r="AQ53" s="367" t="s">
        <v>90</v>
      </c>
      <c r="AR53" s="368" t="s">
        <v>91</v>
      </c>
      <c r="AS53" s="367" t="s">
        <v>92</v>
      </c>
      <c r="AT53" s="368" t="s">
        <v>93</v>
      </c>
      <c r="AU53" s="367" t="s">
        <v>94</v>
      </c>
      <c r="AV53" s="368" t="s">
        <v>95</v>
      </c>
      <c r="AW53" s="367" t="s">
        <v>96</v>
      </c>
      <c r="AX53" s="368" t="s">
        <v>97</v>
      </c>
      <c r="AY53" s="367" t="s">
        <v>98</v>
      </c>
      <c r="AZ53" s="368" t="s">
        <v>99</v>
      </c>
      <c r="BA53" s="370" t="s">
        <v>100</v>
      </c>
      <c r="BB53" s="366" t="s">
        <v>101</v>
      </c>
      <c r="BC53" s="367" t="s">
        <v>102</v>
      </c>
      <c r="BD53" s="368" t="s">
        <v>103</v>
      </c>
      <c r="BE53" s="367" t="s">
        <v>104</v>
      </c>
      <c r="BF53" s="368" t="s">
        <v>105</v>
      </c>
      <c r="BG53" s="367" t="s">
        <v>106</v>
      </c>
      <c r="BH53" s="368" t="s">
        <v>107</v>
      </c>
      <c r="BI53" s="367" t="s">
        <v>108</v>
      </c>
      <c r="BJ53" s="368" t="s">
        <v>109</v>
      </c>
      <c r="BK53" s="367" t="s">
        <v>110</v>
      </c>
      <c r="BL53" s="368" t="s">
        <v>111</v>
      </c>
      <c r="BM53" s="367" t="s">
        <v>112</v>
      </c>
      <c r="BN53" s="368" t="s">
        <v>113</v>
      </c>
      <c r="BO53" s="367" t="s">
        <v>114</v>
      </c>
      <c r="BP53" s="368" t="s">
        <v>115</v>
      </c>
      <c r="BQ53" s="367" t="s">
        <v>116</v>
      </c>
      <c r="BR53" s="368" t="s">
        <v>117</v>
      </c>
      <c r="BS53" s="367" t="s">
        <v>118</v>
      </c>
      <c r="BT53" s="368" t="s">
        <v>119</v>
      </c>
      <c r="BU53" s="367" t="s">
        <v>120</v>
      </c>
      <c r="CA53" s="360" t="s">
        <v>59</v>
      </c>
      <c r="CB53" s="361" t="s">
        <v>52</v>
      </c>
      <c r="CC53" s="361" t="s">
        <v>141</v>
      </c>
      <c r="CD53" s="362" t="s">
        <v>55</v>
      </c>
      <c r="CE53" s="363" t="s">
        <v>140</v>
      </c>
      <c r="CF53" s="363" t="s">
        <v>46</v>
      </c>
      <c r="CG53" s="363" t="s">
        <v>56</v>
      </c>
      <c r="CH53" s="364" t="s">
        <v>45</v>
      </c>
      <c r="CI53" s="363" t="s">
        <v>44</v>
      </c>
      <c r="CJ53" s="364" t="s">
        <v>43</v>
      </c>
      <c r="CK53" s="365" t="s">
        <v>42</v>
      </c>
      <c r="CL53" s="366" t="s">
        <v>61</v>
      </c>
      <c r="CM53" s="367" t="s">
        <v>63</v>
      </c>
      <c r="CN53" s="368" t="s">
        <v>64</v>
      </c>
      <c r="CO53" s="367" t="s">
        <v>65</v>
      </c>
      <c r="CP53" s="368" t="s">
        <v>66</v>
      </c>
      <c r="CQ53" s="367" t="s">
        <v>67</v>
      </c>
      <c r="CR53" s="368" t="s">
        <v>68</v>
      </c>
      <c r="CS53" s="367" t="s">
        <v>69</v>
      </c>
      <c r="CT53" s="368" t="s">
        <v>70</v>
      </c>
      <c r="CU53" s="367" t="s">
        <v>71</v>
      </c>
    </row>
    <row r="54" spans="3:99" ht="18.600000000000001" customHeight="1" x14ac:dyDescent="0.45">
      <c r="C54" s="10">
        <v>1</v>
      </c>
      <c r="D54" s="11"/>
      <c r="E54" s="12"/>
      <c r="F54" s="11"/>
      <c r="G54" s="13"/>
      <c r="H54" s="13"/>
      <c r="I54" s="11"/>
      <c r="J54" s="14"/>
      <c r="K54" s="15"/>
      <c r="L54" s="253" t="str">
        <f>IF(OR(J54="",K54=""),"",ROUNDDOWN(K54/1000/J54,1))</f>
        <v/>
      </c>
      <c r="M54" s="125"/>
      <c r="N54" s="16"/>
      <c r="O54" s="210">
        <f>$M54*N54</f>
        <v>0</v>
      </c>
      <c r="P54" s="17"/>
      <c r="Q54" s="210">
        <f>$M54*P54</f>
        <v>0</v>
      </c>
      <c r="R54" s="17"/>
      <c r="S54" s="210">
        <f t="shared" ref="S54:S83" si="70">$M54*R54</f>
        <v>0</v>
      </c>
      <c r="T54" s="17"/>
      <c r="U54" s="210">
        <f t="shared" ref="U54:U83" si="71">$M54*T54</f>
        <v>0</v>
      </c>
      <c r="V54" s="17"/>
      <c r="W54" s="210">
        <f t="shared" ref="W54:W83" si="72">$M54*V54</f>
        <v>0</v>
      </c>
      <c r="X54" s="17"/>
      <c r="Y54" s="210">
        <f t="shared" ref="Y54:Y83" si="73">$M54*X54</f>
        <v>0</v>
      </c>
      <c r="Z54" s="17"/>
      <c r="AA54" s="210">
        <f t="shared" ref="AA54:AA83" si="74">$M54*Z54</f>
        <v>0</v>
      </c>
      <c r="AB54" s="17"/>
      <c r="AC54" s="210">
        <f t="shared" ref="AC54:AC83" si="75">$M54*AB54</f>
        <v>0</v>
      </c>
      <c r="AD54" s="17"/>
      <c r="AE54" s="210">
        <f t="shared" ref="AE54:AE67" si="76">$M54*AD54</f>
        <v>0</v>
      </c>
      <c r="AF54" s="17"/>
      <c r="AG54" s="210">
        <f t="shared" ref="AG54:AG67" si="77">$M54*AF54</f>
        <v>0</v>
      </c>
      <c r="AH54" s="16"/>
      <c r="AI54" s="127">
        <f t="shared" ref="AI54:AI67" si="78">$M54*AH54</f>
        <v>0</v>
      </c>
      <c r="AJ54" s="17"/>
      <c r="AK54" s="127">
        <f t="shared" ref="AK54:AK67" si="79">$M54*AJ54</f>
        <v>0</v>
      </c>
      <c r="AL54" s="17"/>
      <c r="AM54" s="127">
        <f t="shared" ref="AM54:AM67" si="80">$M54*AL54</f>
        <v>0</v>
      </c>
      <c r="AN54" s="17"/>
      <c r="AO54" s="127">
        <f t="shared" ref="AO54:AO67" si="81">$M54*AN54</f>
        <v>0</v>
      </c>
      <c r="AP54" s="17"/>
      <c r="AQ54" s="127">
        <f t="shared" ref="AQ54:AQ67" si="82">$M54*AP54</f>
        <v>0</v>
      </c>
      <c r="AR54" s="17"/>
      <c r="AS54" s="127">
        <f t="shared" ref="AS54:AS67" si="83">$M54*AR54</f>
        <v>0</v>
      </c>
      <c r="AT54" s="17"/>
      <c r="AU54" s="127">
        <f t="shared" ref="AU54:AU67" si="84">$M54*AT54</f>
        <v>0</v>
      </c>
      <c r="AV54" s="17"/>
      <c r="AW54" s="127">
        <f t="shared" ref="AW54:AW67" si="85">$M54*AV54</f>
        <v>0</v>
      </c>
      <c r="AX54" s="17"/>
      <c r="AY54" s="127">
        <f t="shared" ref="AY54:AY67" si="86">$M54*AX54</f>
        <v>0</v>
      </c>
      <c r="AZ54" s="17"/>
      <c r="BA54" s="129">
        <f t="shared" ref="BA54:BA66" si="87">$M54*AZ54</f>
        <v>0</v>
      </c>
      <c r="BB54" s="16"/>
      <c r="BC54" s="127">
        <f t="shared" ref="BC54:BC66" si="88">$M54*BB54</f>
        <v>0</v>
      </c>
      <c r="BD54" s="17"/>
      <c r="BE54" s="127">
        <f t="shared" ref="BE54:BE66" si="89">$M54*BD54</f>
        <v>0</v>
      </c>
      <c r="BF54" s="17"/>
      <c r="BG54" s="127">
        <f t="shared" ref="BG54:BG66" si="90">$M54*BF54</f>
        <v>0</v>
      </c>
      <c r="BH54" s="17"/>
      <c r="BI54" s="127">
        <f t="shared" ref="BI54:BI66" si="91">$M54*BH54</f>
        <v>0</v>
      </c>
      <c r="BJ54" s="17"/>
      <c r="BK54" s="127">
        <f t="shared" ref="BK54:BK66" si="92">$M54*BJ54</f>
        <v>0</v>
      </c>
      <c r="BL54" s="17"/>
      <c r="BM54" s="127">
        <f t="shared" ref="BM54:BM66" si="93">$M54*BL54</f>
        <v>0</v>
      </c>
      <c r="BN54" s="17"/>
      <c r="BO54" s="127">
        <f t="shared" ref="BO54:BO66" si="94">$M54*BN54</f>
        <v>0</v>
      </c>
      <c r="BP54" s="17"/>
      <c r="BQ54" s="127">
        <f t="shared" ref="BQ54:BQ66" si="95">$M54*BP54</f>
        <v>0</v>
      </c>
      <c r="BR54" s="17"/>
      <c r="BS54" s="127">
        <f t="shared" ref="BS54:BS66" si="96">$M54*BR54</f>
        <v>0</v>
      </c>
      <c r="BT54" s="17"/>
      <c r="BU54" s="129">
        <f t="shared" ref="BU54:BU66" si="97">$M54*BT54</f>
        <v>0</v>
      </c>
      <c r="CA54" s="355">
        <v>1</v>
      </c>
      <c r="CB54" s="379" t="s">
        <v>129</v>
      </c>
      <c r="CC54" s="380" t="s">
        <v>121</v>
      </c>
      <c r="CD54" s="379" t="s">
        <v>449</v>
      </c>
      <c r="CE54" s="381" t="s">
        <v>146</v>
      </c>
      <c r="CF54" s="381" t="s">
        <v>145</v>
      </c>
      <c r="CG54" s="382" t="s">
        <v>144</v>
      </c>
      <c r="CH54" s="383"/>
      <c r="CI54" s="384"/>
      <c r="CJ54" s="385" t="str">
        <f>IF(OR(CH54="",CI54=""),"",ROUNDDOWN(CI54/1000/CH54,1))</f>
        <v/>
      </c>
      <c r="CK54" s="386">
        <v>10000</v>
      </c>
      <c r="CL54" s="387"/>
      <c r="CM54" s="127">
        <v>0</v>
      </c>
      <c r="CN54" s="388">
        <v>1</v>
      </c>
      <c r="CO54" s="127">
        <v>10000</v>
      </c>
      <c r="CP54" s="388">
        <v>2</v>
      </c>
      <c r="CQ54" s="127">
        <v>20000</v>
      </c>
      <c r="CR54" s="378"/>
      <c r="CS54" s="127">
        <f>$M54*CR54</f>
        <v>0</v>
      </c>
      <c r="CT54" s="378"/>
      <c r="CU54" s="127">
        <f>$M54*CT54</f>
        <v>0</v>
      </c>
    </row>
    <row r="55" spans="3:99" ht="18.600000000000001" customHeight="1" x14ac:dyDescent="0.45">
      <c r="C55" s="10">
        <v>2</v>
      </c>
      <c r="D55" s="10"/>
      <c r="E55" s="18"/>
      <c r="F55" s="11"/>
      <c r="G55" s="13"/>
      <c r="H55" s="13"/>
      <c r="I55" s="11"/>
      <c r="J55" s="14"/>
      <c r="K55" s="15"/>
      <c r="L55" s="253" t="str">
        <f t="shared" ref="L55:L67" si="98">IF(OR(J55="",K55=""),"",ROUNDDOWN(K55/1000/J55,1))</f>
        <v/>
      </c>
      <c r="M55" s="125"/>
      <c r="N55" s="16"/>
      <c r="O55" s="210">
        <f t="shared" ref="O55:O83" si="99">$M55*N55</f>
        <v>0</v>
      </c>
      <c r="P55" s="17"/>
      <c r="Q55" s="210">
        <f t="shared" ref="Q55:Q83" si="100">$M55*P55</f>
        <v>0</v>
      </c>
      <c r="R55" s="17"/>
      <c r="S55" s="210">
        <f t="shared" si="70"/>
        <v>0</v>
      </c>
      <c r="T55" s="17"/>
      <c r="U55" s="210">
        <f t="shared" si="71"/>
        <v>0</v>
      </c>
      <c r="V55" s="17"/>
      <c r="W55" s="210">
        <f t="shared" si="72"/>
        <v>0</v>
      </c>
      <c r="X55" s="17"/>
      <c r="Y55" s="210">
        <f t="shared" si="73"/>
        <v>0</v>
      </c>
      <c r="Z55" s="17"/>
      <c r="AA55" s="210">
        <f t="shared" si="74"/>
        <v>0</v>
      </c>
      <c r="AB55" s="17"/>
      <c r="AC55" s="210">
        <f t="shared" si="75"/>
        <v>0</v>
      </c>
      <c r="AD55" s="17"/>
      <c r="AE55" s="210">
        <f t="shared" si="76"/>
        <v>0</v>
      </c>
      <c r="AF55" s="17"/>
      <c r="AG55" s="210">
        <f t="shared" si="77"/>
        <v>0</v>
      </c>
      <c r="AH55" s="16"/>
      <c r="AI55" s="127">
        <f t="shared" si="78"/>
        <v>0</v>
      </c>
      <c r="AJ55" s="17"/>
      <c r="AK55" s="127">
        <f t="shared" si="79"/>
        <v>0</v>
      </c>
      <c r="AL55" s="17"/>
      <c r="AM55" s="127">
        <f t="shared" si="80"/>
        <v>0</v>
      </c>
      <c r="AN55" s="17"/>
      <c r="AO55" s="127">
        <f t="shared" si="81"/>
        <v>0</v>
      </c>
      <c r="AP55" s="17"/>
      <c r="AQ55" s="127">
        <f t="shared" si="82"/>
        <v>0</v>
      </c>
      <c r="AR55" s="17"/>
      <c r="AS55" s="127">
        <f t="shared" si="83"/>
        <v>0</v>
      </c>
      <c r="AT55" s="17"/>
      <c r="AU55" s="127">
        <f t="shared" si="84"/>
        <v>0</v>
      </c>
      <c r="AV55" s="17"/>
      <c r="AW55" s="127">
        <f t="shared" si="85"/>
        <v>0</v>
      </c>
      <c r="AX55" s="17"/>
      <c r="AY55" s="127">
        <f t="shared" si="86"/>
        <v>0</v>
      </c>
      <c r="AZ55" s="17"/>
      <c r="BA55" s="129">
        <f t="shared" si="87"/>
        <v>0</v>
      </c>
      <c r="BB55" s="16"/>
      <c r="BC55" s="127">
        <f t="shared" si="88"/>
        <v>0</v>
      </c>
      <c r="BD55" s="17"/>
      <c r="BE55" s="127">
        <f t="shared" si="89"/>
        <v>0</v>
      </c>
      <c r="BF55" s="17"/>
      <c r="BG55" s="127">
        <f t="shared" si="90"/>
        <v>0</v>
      </c>
      <c r="BH55" s="17"/>
      <c r="BI55" s="127">
        <f t="shared" si="91"/>
        <v>0</v>
      </c>
      <c r="BJ55" s="17"/>
      <c r="BK55" s="127">
        <f t="shared" si="92"/>
        <v>0</v>
      </c>
      <c r="BL55" s="17"/>
      <c r="BM55" s="127">
        <f t="shared" si="93"/>
        <v>0</v>
      </c>
      <c r="BN55" s="17"/>
      <c r="BO55" s="127">
        <f t="shared" si="94"/>
        <v>0</v>
      </c>
      <c r="BP55" s="17"/>
      <c r="BQ55" s="127">
        <f t="shared" si="95"/>
        <v>0</v>
      </c>
      <c r="BR55" s="17"/>
      <c r="BS55" s="127">
        <f t="shared" si="96"/>
        <v>0</v>
      </c>
      <c r="BT55" s="17"/>
      <c r="BU55" s="129">
        <f t="shared" si="97"/>
        <v>0</v>
      </c>
      <c r="CA55" s="355">
        <v>2</v>
      </c>
      <c r="CB55" s="380" t="s">
        <v>129</v>
      </c>
      <c r="CC55" s="380" t="s">
        <v>122</v>
      </c>
      <c r="CD55" s="390"/>
      <c r="CE55" s="391"/>
      <c r="CF55" s="391"/>
      <c r="CG55" s="382" t="s">
        <v>130</v>
      </c>
      <c r="CH55" s="383"/>
      <c r="CI55" s="384"/>
      <c r="CJ55" s="385" t="str">
        <f t="shared" ref="CJ55" si="101">IF(OR(CH55="",CI55=""),"",ROUNDDOWN(CI55/1000/CH55,1))</f>
        <v/>
      </c>
      <c r="CK55" s="392">
        <v>5000</v>
      </c>
      <c r="CL55" s="387"/>
      <c r="CM55" s="127">
        <v>0</v>
      </c>
      <c r="CN55" s="388">
        <v>1</v>
      </c>
      <c r="CO55" s="127">
        <v>5000</v>
      </c>
      <c r="CP55" s="388">
        <v>1</v>
      </c>
      <c r="CQ55" s="127">
        <v>5000</v>
      </c>
      <c r="CR55" s="378"/>
      <c r="CS55" s="127">
        <f>$M55*CR55</f>
        <v>0</v>
      </c>
      <c r="CT55" s="378"/>
      <c r="CU55" s="127">
        <f>$M55*CT55</f>
        <v>0</v>
      </c>
    </row>
    <row r="56" spans="3:99" ht="18.600000000000001" customHeight="1" x14ac:dyDescent="0.45">
      <c r="C56" s="10">
        <v>3</v>
      </c>
      <c r="D56" s="12"/>
      <c r="E56" s="19"/>
      <c r="F56" s="20"/>
      <c r="G56" s="21"/>
      <c r="H56" s="21"/>
      <c r="I56" s="20"/>
      <c r="J56" s="22"/>
      <c r="K56" s="23"/>
      <c r="L56" s="254" t="str">
        <f>IF(OR(J56="",K56=""),"",ROUNDDOWN(K56/1000/J56,1))</f>
        <v/>
      </c>
      <c r="M56" s="125"/>
      <c r="N56" s="24"/>
      <c r="O56" s="210">
        <f t="shared" si="99"/>
        <v>0</v>
      </c>
      <c r="P56" s="17"/>
      <c r="Q56" s="210">
        <f t="shared" si="100"/>
        <v>0</v>
      </c>
      <c r="R56" s="17"/>
      <c r="S56" s="210">
        <f t="shared" si="70"/>
        <v>0</v>
      </c>
      <c r="T56" s="17"/>
      <c r="U56" s="210">
        <f t="shared" si="71"/>
        <v>0</v>
      </c>
      <c r="V56" s="17"/>
      <c r="W56" s="210">
        <f t="shared" si="72"/>
        <v>0</v>
      </c>
      <c r="X56" s="17"/>
      <c r="Y56" s="210">
        <f t="shared" si="73"/>
        <v>0</v>
      </c>
      <c r="Z56" s="17"/>
      <c r="AA56" s="210">
        <f t="shared" si="74"/>
        <v>0</v>
      </c>
      <c r="AB56" s="17"/>
      <c r="AC56" s="210">
        <f t="shared" si="75"/>
        <v>0</v>
      </c>
      <c r="AD56" s="17"/>
      <c r="AE56" s="210">
        <f t="shared" si="76"/>
        <v>0</v>
      </c>
      <c r="AF56" s="17"/>
      <c r="AG56" s="210">
        <f t="shared" si="77"/>
        <v>0</v>
      </c>
      <c r="AH56" s="16"/>
      <c r="AI56" s="127">
        <f t="shared" si="78"/>
        <v>0</v>
      </c>
      <c r="AJ56" s="17"/>
      <c r="AK56" s="127">
        <f t="shared" si="79"/>
        <v>0</v>
      </c>
      <c r="AL56" s="17"/>
      <c r="AM56" s="127">
        <f t="shared" si="80"/>
        <v>0</v>
      </c>
      <c r="AN56" s="17"/>
      <c r="AO56" s="127">
        <f t="shared" si="81"/>
        <v>0</v>
      </c>
      <c r="AP56" s="17"/>
      <c r="AQ56" s="127">
        <f t="shared" si="82"/>
        <v>0</v>
      </c>
      <c r="AR56" s="17"/>
      <c r="AS56" s="127">
        <f t="shared" si="83"/>
        <v>0</v>
      </c>
      <c r="AT56" s="17"/>
      <c r="AU56" s="127">
        <f t="shared" si="84"/>
        <v>0</v>
      </c>
      <c r="AV56" s="17"/>
      <c r="AW56" s="127">
        <f t="shared" si="85"/>
        <v>0</v>
      </c>
      <c r="AX56" s="17"/>
      <c r="AY56" s="127">
        <f t="shared" si="86"/>
        <v>0</v>
      </c>
      <c r="AZ56" s="17"/>
      <c r="BA56" s="129">
        <f t="shared" si="87"/>
        <v>0</v>
      </c>
      <c r="BB56" s="16"/>
      <c r="BC56" s="127">
        <f t="shared" si="88"/>
        <v>0</v>
      </c>
      <c r="BD56" s="17"/>
      <c r="BE56" s="127">
        <f t="shared" si="89"/>
        <v>0</v>
      </c>
      <c r="BF56" s="17"/>
      <c r="BG56" s="127">
        <f t="shared" si="90"/>
        <v>0</v>
      </c>
      <c r="BH56" s="17"/>
      <c r="BI56" s="127">
        <f t="shared" si="91"/>
        <v>0</v>
      </c>
      <c r="BJ56" s="17"/>
      <c r="BK56" s="127">
        <f t="shared" si="92"/>
        <v>0</v>
      </c>
      <c r="BL56" s="17"/>
      <c r="BM56" s="127">
        <f t="shared" si="93"/>
        <v>0</v>
      </c>
      <c r="BN56" s="17"/>
      <c r="BO56" s="127">
        <f t="shared" si="94"/>
        <v>0</v>
      </c>
      <c r="BP56" s="17"/>
      <c r="BQ56" s="127">
        <f t="shared" si="95"/>
        <v>0</v>
      </c>
      <c r="BR56" s="17"/>
      <c r="BS56" s="127">
        <f t="shared" si="96"/>
        <v>0</v>
      </c>
      <c r="BT56" s="17"/>
      <c r="BU56" s="129">
        <f t="shared" si="97"/>
        <v>0</v>
      </c>
      <c r="CA56" s="355">
        <v>3</v>
      </c>
      <c r="CB56" s="380" t="s">
        <v>60</v>
      </c>
      <c r="CC56" s="380" t="s">
        <v>121</v>
      </c>
      <c r="CD56" s="379" t="s">
        <v>450</v>
      </c>
      <c r="CE56" s="381" t="s">
        <v>147</v>
      </c>
      <c r="CF56" s="381" t="s">
        <v>145</v>
      </c>
      <c r="CG56" s="382" t="s">
        <v>144</v>
      </c>
      <c r="CH56" s="383"/>
      <c r="CI56" s="384"/>
      <c r="CJ56" s="385" t="str">
        <f>IF(OR(CH56="",CI56=""),"",ROUNDDOWN(CI56/1000/CH56,1))</f>
        <v/>
      </c>
      <c r="CK56" s="386">
        <v>6000</v>
      </c>
      <c r="CL56" s="387">
        <v>1</v>
      </c>
      <c r="CM56" s="127">
        <v>6000</v>
      </c>
      <c r="CN56" s="388"/>
      <c r="CO56" s="127">
        <v>0</v>
      </c>
      <c r="CP56" s="388"/>
      <c r="CQ56" s="127">
        <v>0</v>
      </c>
      <c r="CR56" s="378"/>
      <c r="CS56" s="127">
        <f t="shared" ref="CS56:CS83" si="102">$M56*CR56</f>
        <v>0</v>
      </c>
      <c r="CT56" s="378"/>
      <c r="CU56" s="127">
        <f t="shared" ref="CU56:CU83" si="103">$M56*CT56</f>
        <v>0</v>
      </c>
    </row>
    <row r="57" spans="3:99" ht="18.600000000000001" customHeight="1" x14ac:dyDescent="0.45">
      <c r="C57" s="10">
        <v>4</v>
      </c>
      <c r="D57" s="12"/>
      <c r="E57" s="19"/>
      <c r="F57" s="20"/>
      <c r="G57" s="21"/>
      <c r="H57" s="21"/>
      <c r="I57" s="20"/>
      <c r="J57" s="22"/>
      <c r="K57" s="23"/>
      <c r="L57" s="254" t="str">
        <f t="shared" si="98"/>
        <v/>
      </c>
      <c r="M57" s="125"/>
      <c r="N57" s="24"/>
      <c r="O57" s="210">
        <f t="shared" si="99"/>
        <v>0</v>
      </c>
      <c r="P57" s="17"/>
      <c r="Q57" s="210">
        <f t="shared" si="100"/>
        <v>0</v>
      </c>
      <c r="R57" s="17"/>
      <c r="S57" s="210">
        <f t="shared" si="70"/>
        <v>0</v>
      </c>
      <c r="T57" s="17"/>
      <c r="U57" s="210">
        <f t="shared" si="71"/>
        <v>0</v>
      </c>
      <c r="V57" s="17"/>
      <c r="W57" s="210">
        <f t="shared" si="72"/>
        <v>0</v>
      </c>
      <c r="X57" s="17"/>
      <c r="Y57" s="210">
        <f t="shared" si="73"/>
        <v>0</v>
      </c>
      <c r="Z57" s="17"/>
      <c r="AA57" s="210">
        <f t="shared" si="74"/>
        <v>0</v>
      </c>
      <c r="AB57" s="17"/>
      <c r="AC57" s="210">
        <f t="shared" si="75"/>
        <v>0</v>
      </c>
      <c r="AD57" s="17"/>
      <c r="AE57" s="210">
        <f t="shared" si="76"/>
        <v>0</v>
      </c>
      <c r="AF57" s="17"/>
      <c r="AG57" s="210">
        <f t="shared" si="77"/>
        <v>0</v>
      </c>
      <c r="AH57" s="16"/>
      <c r="AI57" s="127">
        <f t="shared" si="78"/>
        <v>0</v>
      </c>
      <c r="AJ57" s="17"/>
      <c r="AK57" s="127">
        <f t="shared" si="79"/>
        <v>0</v>
      </c>
      <c r="AL57" s="17"/>
      <c r="AM57" s="127">
        <f t="shared" si="80"/>
        <v>0</v>
      </c>
      <c r="AN57" s="17"/>
      <c r="AO57" s="127">
        <f t="shared" si="81"/>
        <v>0</v>
      </c>
      <c r="AP57" s="17"/>
      <c r="AQ57" s="127">
        <f t="shared" si="82"/>
        <v>0</v>
      </c>
      <c r="AR57" s="17"/>
      <c r="AS57" s="127">
        <f t="shared" si="83"/>
        <v>0</v>
      </c>
      <c r="AT57" s="17"/>
      <c r="AU57" s="127">
        <f t="shared" si="84"/>
        <v>0</v>
      </c>
      <c r="AV57" s="17"/>
      <c r="AW57" s="127">
        <f t="shared" si="85"/>
        <v>0</v>
      </c>
      <c r="AX57" s="17"/>
      <c r="AY57" s="127">
        <f t="shared" si="86"/>
        <v>0</v>
      </c>
      <c r="AZ57" s="17"/>
      <c r="BA57" s="129">
        <f t="shared" si="87"/>
        <v>0</v>
      </c>
      <c r="BB57" s="16"/>
      <c r="BC57" s="127">
        <f t="shared" si="88"/>
        <v>0</v>
      </c>
      <c r="BD57" s="17"/>
      <c r="BE57" s="127">
        <f t="shared" si="89"/>
        <v>0</v>
      </c>
      <c r="BF57" s="17"/>
      <c r="BG57" s="127">
        <f t="shared" si="90"/>
        <v>0</v>
      </c>
      <c r="BH57" s="17"/>
      <c r="BI57" s="127">
        <f t="shared" si="91"/>
        <v>0</v>
      </c>
      <c r="BJ57" s="17"/>
      <c r="BK57" s="127">
        <f t="shared" si="92"/>
        <v>0</v>
      </c>
      <c r="BL57" s="17"/>
      <c r="BM57" s="127">
        <f t="shared" si="93"/>
        <v>0</v>
      </c>
      <c r="BN57" s="17"/>
      <c r="BO57" s="127">
        <f t="shared" si="94"/>
        <v>0</v>
      </c>
      <c r="BP57" s="17"/>
      <c r="BQ57" s="127">
        <f t="shared" si="95"/>
        <v>0</v>
      </c>
      <c r="BR57" s="17"/>
      <c r="BS57" s="127">
        <f t="shared" si="96"/>
        <v>0</v>
      </c>
      <c r="BT57" s="17"/>
      <c r="BU57" s="129">
        <f t="shared" si="97"/>
        <v>0</v>
      </c>
      <c r="CA57" s="355">
        <v>4</v>
      </c>
      <c r="CB57" s="380" t="s">
        <v>60</v>
      </c>
      <c r="CC57" s="380" t="s">
        <v>121</v>
      </c>
      <c r="CD57" s="379" t="s">
        <v>451</v>
      </c>
      <c r="CE57" s="381" t="s">
        <v>147</v>
      </c>
      <c r="CF57" s="381" t="s">
        <v>145</v>
      </c>
      <c r="CG57" s="382" t="s">
        <v>144</v>
      </c>
      <c r="CH57" s="383"/>
      <c r="CI57" s="384"/>
      <c r="CJ57" s="385" t="str">
        <f t="shared" ref="CJ57:CJ83" si="104">IF(OR(CH57="",CI57=""),"",ROUNDDOWN(CI57/1000/CH57,1))</f>
        <v/>
      </c>
      <c r="CK57" s="386">
        <v>70000</v>
      </c>
      <c r="CL57" s="387">
        <v>1</v>
      </c>
      <c r="CM57" s="127">
        <v>70000</v>
      </c>
      <c r="CN57" s="388"/>
      <c r="CO57" s="127">
        <v>0</v>
      </c>
      <c r="CP57" s="388"/>
      <c r="CQ57" s="127">
        <v>0</v>
      </c>
      <c r="CR57" s="378"/>
      <c r="CS57" s="127">
        <f t="shared" si="102"/>
        <v>0</v>
      </c>
      <c r="CT57" s="378"/>
      <c r="CU57" s="127">
        <f t="shared" si="103"/>
        <v>0</v>
      </c>
    </row>
    <row r="58" spans="3:99" ht="18.600000000000001" customHeight="1" x14ac:dyDescent="0.45">
      <c r="C58" s="10">
        <v>2</v>
      </c>
      <c r="D58" s="12"/>
      <c r="E58" s="19"/>
      <c r="F58" s="20"/>
      <c r="G58" s="21"/>
      <c r="H58" s="21"/>
      <c r="I58" s="20"/>
      <c r="J58" s="22"/>
      <c r="K58" s="23"/>
      <c r="L58" s="254" t="str">
        <f t="shared" si="98"/>
        <v/>
      </c>
      <c r="M58" s="125"/>
      <c r="N58" s="24"/>
      <c r="O58" s="210">
        <f t="shared" si="99"/>
        <v>0</v>
      </c>
      <c r="P58" s="17"/>
      <c r="Q58" s="210">
        <f t="shared" si="100"/>
        <v>0</v>
      </c>
      <c r="R58" s="17"/>
      <c r="S58" s="210">
        <f t="shared" si="70"/>
        <v>0</v>
      </c>
      <c r="T58" s="17"/>
      <c r="U58" s="210">
        <f t="shared" si="71"/>
        <v>0</v>
      </c>
      <c r="V58" s="17"/>
      <c r="W58" s="210">
        <f t="shared" si="72"/>
        <v>0</v>
      </c>
      <c r="X58" s="17"/>
      <c r="Y58" s="210">
        <f t="shared" si="73"/>
        <v>0</v>
      </c>
      <c r="Z58" s="17"/>
      <c r="AA58" s="210">
        <f t="shared" si="74"/>
        <v>0</v>
      </c>
      <c r="AB58" s="17"/>
      <c r="AC58" s="210">
        <f t="shared" si="75"/>
        <v>0</v>
      </c>
      <c r="AD58" s="17"/>
      <c r="AE58" s="210">
        <f t="shared" si="76"/>
        <v>0</v>
      </c>
      <c r="AF58" s="17"/>
      <c r="AG58" s="210">
        <f t="shared" si="77"/>
        <v>0</v>
      </c>
      <c r="AH58" s="16"/>
      <c r="AI58" s="127">
        <f t="shared" si="78"/>
        <v>0</v>
      </c>
      <c r="AJ58" s="17"/>
      <c r="AK58" s="127">
        <f t="shared" si="79"/>
        <v>0</v>
      </c>
      <c r="AL58" s="17"/>
      <c r="AM58" s="127">
        <f t="shared" si="80"/>
        <v>0</v>
      </c>
      <c r="AN58" s="17"/>
      <c r="AO58" s="127">
        <f t="shared" si="81"/>
        <v>0</v>
      </c>
      <c r="AP58" s="17"/>
      <c r="AQ58" s="127">
        <f t="shared" si="82"/>
        <v>0</v>
      </c>
      <c r="AR58" s="17"/>
      <c r="AS58" s="127">
        <f t="shared" si="83"/>
        <v>0</v>
      </c>
      <c r="AT58" s="17"/>
      <c r="AU58" s="127">
        <f t="shared" si="84"/>
        <v>0</v>
      </c>
      <c r="AV58" s="17"/>
      <c r="AW58" s="127">
        <f t="shared" si="85"/>
        <v>0</v>
      </c>
      <c r="AX58" s="17"/>
      <c r="AY58" s="127">
        <f t="shared" si="86"/>
        <v>0</v>
      </c>
      <c r="AZ58" s="17"/>
      <c r="BA58" s="129">
        <f t="shared" si="87"/>
        <v>0</v>
      </c>
      <c r="BB58" s="16"/>
      <c r="BC58" s="127">
        <f t="shared" si="88"/>
        <v>0</v>
      </c>
      <c r="BD58" s="17"/>
      <c r="BE58" s="127">
        <f t="shared" si="89"/>
        <v>0</v>
      </c>
      <c r="BF58" s="17"/>
      <c r="BG58" s="127">
        <f t="shared" si="90"/>
        <v>0</v>
      </c>
      <c r="BH58" s="17"/>
      <c r="BI58" s="127">
        <f t="shared" si="91"/>
        <v>0</v>
      </c>
      <c r="BJ58" s="17"/>
      <c r="BK58" s="127">
        <f t="shared" si="92"/>
        <v>0</v>
      </c>
      <c r="BL58" s="17"/>
      <c r="BM58" s="127">
        <f t="shared" si="93"/>
        <v>0</v>
      </c>
      <c r="BN58" s="17"/>
      <c r="BO58" s="127">
        <f t="shared" si="94"/>
        <v>0</v>
      </c>
      <c r="BP58" s="17"/>
      <c r="BQ58" s="127">
        <f t="shared" si="95"/>
        <v>0</v>
      </c>
      <c r="BR58" s="17"/>
      <c r="BS58" s="127">
        <f t="shared" si="96"/>
        <v>0</v>
      </c>
      <c r="BT58" s="17"/>
      <c r="BU58" s="129">
        <f t="shared" si="97"/>
        <v>0</v>
      </c>
      <c r="CA58" s="355">
        <v>5</v>
      </c>
      <c r="CB58" s="380" t="s">
        <v>60</v>
      </c>
      <c r="CC58" s="380" t="s">
        <v>122</v>
      </c>
      <c r="CD58" s="390"/>
      <c r="CE58" s="391"/>
      <c r="CF58" s="391"/>
      <c r="CG58" s="400" t="s">
        <v>130</v>
      </c>
      <c r="CH58" s="383"/>
      <c r="CI58" s="384"/>
      <c r="CJ58" s="385" t="str">
        <f t="shared" si="104"/>
        <v/>
      </c>
      <c r="CK58" s="392">
        <v>100000</v>
      </c>
      <c r="CL58" s="387">
        <v>1</v>
      </c>
      <c r="CM58" s="127">
        <v>100000</v>
      </c>
      <c r="CN58" s="388"/>
      <c r="CO58" s="127">
        <v>0</v>
      </c>
      <c r="CP58" s="388"/>
      <c r="CQ58" s="127">
        <v>0</v>
      </c>
      <c r="CR58" s="378"/>
      <c r="CS58" s="127">
        <f t="shared" si="102"/>
        <v>0</v>
      </c>
      <c r="CT58" s="378"/>
      <c r="CU58" s="127">
        <f t="shared" si="103"/>
        <v>0</v>
      </c>
    </row>
    <row r="59" spans="3:99" ht="18.600000000000001" customHeight="1" x14ac:dyDescent="0.45">
      <c r="C59" s="10">
        <v>6</v>
      </c>
      <c r="D59" s="12"/>
      <c r="E59" s="19"/>
      <c r="F59" s="20"/>
      <c r="G59" s="21"/>
      <c r="H59" s="21"/>
      <c r="I59" s="20"/>
      <c r="J59" s="22"/>
      <c r="K59" s="23"/>
      <c r="L59" s="254" t="str">
        <f t="shared" si="98"/>
        <v/>
      </c>
      <c r="M59" s="125"/>
      <c r="N59" s="24"/>
      <c r="O59" s="210">
        <f t="shared" si="99"/>
        <v>0</v>
      </c>
      <c r="P59" s="17"/>
      <c r="Q59" s="210">
        <f t="shared" si="100"/>
        <v>0</v>
      </c>
      <c r="R59" s="17"/>
      <c r="S59" s="210">
        <f t="shared" si="70"/>
        <v>0</v>
      </c>
      <c r="T59" s="17"/>
      <c r="U59" s="210">
        <f t="shared" si="71"/>
        <v>0</v>
      </c>
      <c r="V59" s="17"/>
      <c r="W59" s="210">
        <f t="shared" si="72"/>
        <v>0</v>
      </c>
      <c r="X59" s="17"/>
      <c r="Y59" s="210">
        <f t="shared" si="73"/>
        <v>0</v>
      </c>
      <c r="Z59" s="17"/>
      <c r="AA59" s="210">
        <f t="shared" si="74"/>
        <v>0</v>
      </c>
      <c r="AB59" s="17"/>
      <c r="AC59" s="210">
        <f t="shared" si="75"/>
        <v>0</v>
      </c>
      <c r="AD59" s="17"/>
      <c r="AE59" s="210">
        <f t="shared" si="76"/>
        <v>0</v>
      </c>
      <c r="AF59" s="17"/>
      <c r="AG59" s="210">
        <f t="shared" si="77"/>
        <v>0</v>
      </c>
      <c r="AH59" s="16"/>
      <c r="AI59" s="127">
        <f t="shared" si="78"/>
        <v>0</v>
      </c>
      <c r="AJ59" s="17"/>
      <c r="AK59" s="127">
        <f t="shared" si="79"/>
        <v>0</v>
      </c>
      <c r="AL59" s="17"/>
      <c r="AM59" s="127">
        <f t="shared" si="80"/>
        <v>0</v>
      </c>
      <c r="AN59" s="17"/>
      <c r="AO59" s="127">
        <f t="shared" si="81"/>
        <v>0</v>
      </c>
      <c r="AP59" s="17"/>
      <c r="AQ59" s="127">
        <f t="shared" si="82"/>
        <v>0</v>
      </c>
      <c r="AR59" s="17"/>
      <c r="AS59" s="127">
        <f t="shared" si="83"/>
        <v>0</v>
      </c>
      <c r="AT59" s="17"/>
      <c r="AU59" s="127">
        <f t="shared" si="84"/>
        <v>0</v>
      </c>
      <c r="AV59" s="17"/>
      <c r="AW59" s="127">
        <f t="shared" si="85"/>
        <v>0</v>
      </c>
      <c r="AX59" s="17"/>
      <c r="AY59" s="127">
        <f t="shared" si="86"/>
        <v>0</v>
      </c>
      <c r="AZ59" s="17"/>
      <c r="BA59" s="129">
        <f t="shared" si="87"/>
        <v>0</v>
      </c>
      <c r="BB59" s="16"/>
      <c r="BC59" s="127">
        <f t="shared" si="88"/>
        <v>0</v>
      </c>
      <c r="BD59" s="17"/>
      <c r="BE59" s="127">
        <f t="shared" si="89"/>
        <v>0</v>
      </c>
      <c r="BF59" s="17"/>
      <c r="BG59" s="127">
        <f t="shared" si="90"/>
        <v>0</v>
      </c>
      <c r="BH59" s="17"/>
      <c r="BI59" s="127">
        <f t="shared" si="91"/>
        <v>0</v>
      </c>
      <c r="BJ59" s="17"/>
      <c r="BK59" s="127">
        <f t="shared" si="92"/>
        <v>0</v>
      </c>
      <c r="BL59" s="17"/>
      <c r="BM59" s="127">
        <f t="shared" si="93"/>
        <v>0</v>
      </c>
      <c r="BN59" s="17"/>
      <c r="BO59" s="127">
        <f t="shared" si="94"/>
        <v>0</v>
      </c>
      <c r="BP59" s="17"/>
      <c r="BQ59" s="127">
        <f t="shared" si="95"/>
        <v>0</v>
      </c>
      <c r="BR59" s="17"/>
      <c r="BS59" s="127">
        <f t="shared" si="96"/>
        <v>0</v>
      </c>
      <c r="BT59" s="17"/>
      <c r="BU59" s="129">
        <f t="shared" si="97"/>
        <v>0</v>
      </c>
      <c r="CA59" s="355">
        <v>6</v>
      </c>
      <c r="CB59" s="380" t="s">
        <v>60</v>
      </c>
      <c r="CC59" s="380" t="s">
        <v>121</v>
      </c>
      <c r="CD59" s="401"/>
      <c r="CE59" s="381"/>
      <c r="CF59" s="381"/>
      <c r="CG59" s="400" t="s">
        <v>142</v>
      </c>
      <c r="CH59" s="383"/>
      <c r="CI59" s="384"/>
      <c r="CJ59" s="385" t="str">
        <f t="shared" si="104"/>
        <v/>
      </c>
      <c r="CK59" s="386">
        <v>200000</v>
      </c>
      <c r="CL59" s="387"/>
      <c r="CM59" s="127">
        <v>0</v>
      </c>
      <c r="CN59" s="388">
        <v>1</v>
      </c>
      <c r="CO59" s="127">
        <v>200000</v>
      </c>
      <c r="CP59" s="388">
        <v>2</v>
      </c>
      <c r="CQ59" s="127">
        <v>400000</v>
      </c>
      <c r="CR59" s="378"/>
      <c r="CS59" s="127">
        <f t="shared" si="102"/>
        <v>0</v>
      </c>
      <c r="CT59" s="378"/>
      <c r="CU59" s="127">
        <f t="shared" si="103"/>
        <v>0</v>
      </c>
    </row>
    <row r="60" spans="3:99" ht="18.600000000000001" customHeight="1" x14ac:dyDescent="0.45">
      <c r="C60" s="10">
        <v>2</v>
      </c>
      <c r="D60" s="12"/>
      <c r="E60" s="19"/>
      <c r="F60" s="20"/>
      <c r="G60" s="21"/>
      <c r="H60" s="21"/>
      <c r="I60" s="20"/>
      <c r="J60" s="22"/>
      <c r="K60" s="23"/>
      <c r="L60" s="254" t="str">
        <f t="shared" si="98"/>
        <v/>
      </c>
      <c r="M60" s="125"/>
      <c r="N60" s="24"/>
      <c r="O60" s="210">
        <f t="shared" si="99"/>
        <v>0</v>
      </c>
      <c r="P60" s="17"/>
      <c r="Q60" s="210">
        <f t="shared" si="100"/>
        <v>0</v>
      </c>
      <c r="R60" s="25"/>
      <c r="S60" s="210">
        <f t="shared" si="70"/>
        <v>0</v>
      </c>
      <c r="T60" s="17"/>
      <c r="U60" s="210">
        <f t="shared" si="71"/>
        <v>0</v>
      </c>
      <c r="V60" s="17"/>
      <c r="W60" s="210">
        <f t="shared" si="72"/>
        <v>0</v>
      </c>
      <c r="X60" s="17"/>
      <c r="Y60" s="210">
        <f t="shared" si="73"/>
        <v>0</v>
      </c>
      <c r="Z60" s="17"/>
      <c r="AA60" s="210">
        <f t="shared" si="74"/>
        <v>0</v>
      </c>
      <c r="AB60" s="17"/>
      <c r="AC60" s="210">
        <f t="shared" si="75"/>
        <v>0</v>
      </c>
      <c r="AD60" s="17"/>
      <c r="AE60" s="210">
        <f t="shared" si="76"/>
        <v>0</v>
      </c>
      <c r="AF60" s="17"/>
      <c r="AG60" s="210">
        <f t="shared" si="77"/>
        <v>0</v>
      </c>
      <c r="AH60" s="16"/>
      <c r="AI60" s="127">
        <f t="shared" si="78"/>
        <v>0</v>
      </c>
      <c r="AJ60" s="17"/>
      <c r="AK60" s="127">
        <f t="shared" si="79"/>
        <v>0</v>
      </c>
      <c r="AL60" s="17"/>
      <c r="AM60" s="127">
        <f t="shared" si="80"/>
        <v>0</v>
      </c>
      <c r="AN60" s="17"/>
      <c r="AO60" s="127">
        <f t="shared" si="81"/>
        <v>0</v>
      </c>
      <c r="AP60" s="17"/>
      <c r="AQ60" s="127">
        <f t="shared" si="82"/>
        <v>0</v>
      </c>
      <c r="AR60" s="17"/>
      <c r="AS60" s="127">
        <f t="shared" si="83"/>
        <v>0</v>
      </c>
      <c r="AT60" s="17"/>
      <c r="AU60" s="127">
        <f t="shared" si="84"/>
        <v>0</v>
      </c>
      <c r="AV60" s="17"/>
      <c r="AW60" s="127">
        <f t="shared" si="85"/>
        <v>0</v>
      </c>
      <c r="AX60" s="17"/>
      <c r="AY60" s="127">
        <f t="shared" si="86"/>
        <v>0</v>
      </c>
      <c r="AZ60" s="17"/>
      <c r="BA60" s="129">
        <f t="shared" si="87"/>
        <v>0</v>
      </c>
      <c r="BB60" s="16"/>
      <c r="BC60" s="127">
        <f t="shared" si="88"/>
        <v>0</v>
      </c>
      <c r="BD60" s="17"/>
      <c r="BE60" s="127">
        <f t="shared" si="89"/>
        <v>0</v>
      </c>
      <c r="BF60" s="17"/>
      <c r="BG60" s="127">
        <f t="shared" si="90"/>
        <v>0</v>
      </c>
      <c r="BH60" s="17"/>
      <c r="BI60" s="127">
        <f t="shared" si="91"/>
        <v>0</v>
      </c>
      <c r="BJ60" s="17"/>
      <c r="BK60" s="127">
        <f t="shared" si="92"/>
        <v>0</v>
      </c>
      <c r="BL60" s="17"/>
      <c r="BM60" s="127">
        <f t="shared" si="93"/>
        <v>0</v>
      </c>
      <c r="BN60" s="17"/>
      <c r="BO60" s="127">
        <f t="shared" si="94"/>
        <v>0</v>
      </c>
      <c r="BP60" s="17"/>
      <c r="BQ60" s="127">
        <f t="shared" si="95"/>
        <v>0</v>
      </c>
      <c r="BR60" s="17"/>
      <c r="BS60" s="127">
        <f t="shared" si="96"/>
        <v>0</v>
      </c>
      <c r="BT60" s="17"/>
      <c r="BU60" s="129">
        <f t="shared" si="97"/>
        <v>0</v>
      </c>
      <c r="CA60" s="355">
        <v>7</v>
      </c>
      <c r="CB60" s="380" t="s">
        <v>60</v>
      </c>
      <c r="CC60" s="380" t="s">
        <v>122</v>
      </c>
      <c r="CD60" s="390"/>
      <c r="CE60" s="391"/>
      <c r="CF60" s="391"/>
      <c r="CG60" s="400" t="s">
        <v>143</v>
      </c>
      <c r="CH60" s="383"/>
      <c r="CI60" s="384"/>
      <c r="CJ60" s="385" t="str">
        <f t="shared" si="104"/>
        <v/>
      </c>
      <c r="CK60" s="386">
        <v>20000</v>
      </c>
      <c r="CL60" s="387">
        <v>1</v>
      </c>
      <c r="CM60" s="127">
        <v>20000</v>
      </c>
      <c r="CN60" s="403"/>
      <c r="CO60" s="127">
        <v>0</v>
      </c>
      <c r="CP60" s="388"/>
      <c r="CQ60" s="127">
        <v>0</v>
      </c>
      <c r="CR60" s="378"/>
      <c r="CS60" s="127">
        <f t="shared" si="102"/>
        <v>0</v>
      </c>
      <c r="CT60" s="378"/>
      <c r="CU60" s="127">
        <f t="shared" si="103"/>
        <v>0</v>
      </c>
    </row>
    <row r="61" spans="3:99" ht="18.600000000000001" customHeight="1" x14ac:dyDescent="0.45">
      <c r="C61" s="10">
        <v>2</v>
      </c>
      <c r="D61" s="12"/>
      <c r="E61" s="19"/>
      <c r="F61" s="20"/>
      <c r="G61" s="21"/>
      <c r="H61" s="21"/>
      <c r="I61" s="20"/>
      <c r="J61" s="22"/>
      <c r="K61" s="23"/>
      <c r="L61" s="254" t="str">
        <f t="shared" si="98"/>
        <v/>
      </c>
      <c r="M61" s="125"/>
      <c r="N61" s="24"/>
      <c r="O61" s="211">
        <f t="shared" si="99"/>
        <v>0</v>
      </c>
      <c r="P61" s="25"/>
      <c r="Q61" s="211">
        <f t="shared" si="100"/>
        <v>0</v>
      </c>
      <c r="R61" s="17"/>
      <c r="S61" s="210">
        <f t="shared" si="70"/>
        <v>0</v>
      </c>
      <c r="T61" s="25"/>
      <c r="U61" s="211">
        <f t="shared" si="71"/>
        <v>0</v>
      </c>
      <c r="V61" s="25"/>
      <c r="W61" s="211">
        <f t="shared" si="72"/>
        <v>0</v>
      </c>
      <c r="X61" s="25"/>
      <c r="Y61" s="211">
        <f t="shared" si="73"/>
        <v>0</v>
      </c>
      <c r="Z61" s="25"/>
      <c r="AA61" s="211">
        <f t="shared" si="74"/>
        <v>0</v>
      </c>
      <c r="AB61" s="25"/>
      <c r="AC61" s="211">
        <f t="shared" si="75"/>
        <v>0</v>
      </c>
      <c r="AD61" s="25"/>
      <c r="AE61" s="211">
        <f t="shared" si="76"/>
        <v>0</v>
      </c>
      <c r="AF61" s="25"/>
      <c r="AG61" s="211">
        <f t="shared" si="77"/>
        <v>0</v>
      </c>
      <c r="AH61" s="24"/>
      <c r="AI61" s="128">
        <f t="shared" si="78"/>
        <v>0</v>
      </c>
      <c r="AJ61" s="25"/>
      <c r="AK61" s="128">
        <f t="shared" si="79"/>
        <v>0</v>
      </c>
      <c r="AL61" s="25"/>
      <c r="AM61" s="128">
        <f t="shared" si="80"/>
        <v>0</v>
      </c>
      <c r="AN61" s="25"/>
      <c r="AO61" s="128">
        <f t="shared" si="81"/>
        <v>0</v>
      </c>
      <c r="AP61" s="25"/>
      <c r="AQ61" s="128">
        <f t="shared" si="82"/>
        <v>0</v>
      </c>
      <c r="AR61" s="25"/>
      <c r="AS61" s="128">
        <f t="shared" si="83"/>
        <v>0</v>
      </c>
      <c r="AT61" s="25"/>
      <c r="AU61" s="128">
        <f t="shared" si="84"/>
        <v>0</v>
      </c>
      <c r="AV61" s="25"/>
      <c r="AW61" s="128">
        <f t="shared" si="85"/>
        <v>0</v>
      </c>
      <c r="AX61" s="25"/>
      <c r="AY61" s="128">
        <f t="shared" si="86"/>
        <v>0</v>
      </c>
      <c r="AZ61" s="25"/>
      <c r="BA61" s="130">
        <f t="shared" si="87"/>
        <v>0</v>
      </c>
      <c r="BB61" s="24"/>
      <c r="BC61" s="128">
        <f t="shared" si="88"/>
        <v>0</v>
      </c>
      <c r="BD61" s="25"/>
      <c r="BE61" s="128">
        <f t="shared" si="89"/>
        <v>0</v>
      </c>
      <c r="BF61" s="25"/>
      <c r="BG61" s="128">
        <f t="shared" si="90"/>
        <v>0</v>
      </c>
      <c r="BH61" s="25"/>
      <c r="BI61" s="128">
        <f t="shared" si="91"/>
        <v>0</v>
      </c>
      <c r="BJ61" s="25"/>
      <c r="BK61" s="128">
        <f t="shared" si="92"/>
        <v>0</v>
      </c>
      <c r="BL61" s="25"/>
      <c r="BM61" s="128">
        <f t="shared" si="93"/>
        <v>0</v>
      </c>
      <c r="BN61" s="25"/>
      <c r="BO61" s="128">
        <f t="shared" si="94"/>
        <v>0</v>
      </c>
      <c r="BP61" s="25"/>
      <c r="BQ61" s="128">
        <f t="shared" si="95"/>
        <v>0</v>
      </c>
      <c r="BR61" s="25"/>
      <c r="BS61" s="128">
        <f t="shared" si="96"/>
        <v>0</v>
      </c>
      <c r="BT61" s="25"/>
      <c r="BU61" s="130">
        <f t="shared" si="97"/>
        <v>0</v>
      </c>
      <c r="CA61" s="355">
        <v>8</v>
      </c>
      <c r="CB61" s="380" t="s">
        <v>131</v>
      </c>
      <c r="CC61" s="380" t="s">
        <v>121</v>
      </c>
      <c r="CD61" s="379" t="s">
        <v>452</v>
      </c>
      <c r="CE61" s="404" t="s">
        <v>148</v>
      </c>
      <c r="CF61" s="381" t="s">
        <v>145</v>
      </c>
      <c r="CG61" s="382" t="s">
        <v>144</v>
      </c>
      <c r="CH61" s="405">
        <v>4.4999999999999998E-2</v>
      </c>
      <c r="CI61" s="406">
        <v>100</v>
      </c>
      <c r="CJ61" s="407">
        <f t="shared" si="104"/>
        <v>2.2000000000000002</v>
      </c>
      <c r="CK61" s="392">
        <v>300000</v>
      </c>
      <c r="CL61" s="387"/>
      <c r="CM61" s="127">
        <v>0</v>
      </c>
      <c r="CN61" s="388">
        <v>1</v>
      </c>
      <c r="CO61" s="127">
        <v>600000</v>
      </c>
      <c r="CP61" s="388"/>
      <c r="CQ61" s="127">
        <v>0</v>
      </c>
      <c r="CR61" s="402"/>
      <c r="CS61" s="128">
        <f t="shared" si="102"/>
        <v>0</v>
      </c>
      <c r="CT61" s="402"/>
      <c r="CU61" s="127">
        <f t="shared" si="103"/>
        <v>0</v>
      </c>
    </row>
    <row r="62" spans="3:99" ht="18.600000000000001" customHeight="1" x14ac:dyDescent="0.45">
      <c r="C62" s="10">
        <v>9</v>
      </c>
      <c r="D62" s="12"/>
      <c r="E62" s="19"/>
      <c r="F62" s="20"/>
      <c r="G62" s="21"/>
      <c r="H62" s="21"/>
      <c r="I62" s="20"/>
      <c r="J62" s="22"/>
      <c r="K62" s="23"/>
      <c r="L62" s="254" t="str">
        <f t="shared" si="98"/>
        <v/>
      </c>
      <c r="M62" s="125"/>
      <c r="N62" s="24"/>
      <c r="O62" s="211">
        <f t="shared" si="99"/>
        <v>0</v>
      </c>
      <c r="P62" s="25"/>
      <c r="Q62" s="211">
        <f t="shared" si="100"/>
        <v>0</v>
      </c>
      <c r="R62" s="25"/>
      <c r="S62" s="210">
        <f t="shared" si="70"/>
        <v>0</v>
      </c>
      <c r="T62" s="25"/>
      <c r="U62" s="211">
        <f t="shared" si="71"/>
        <v>0</v>
      </c>
      <c r="V62" s="25"/>
      <c r="W62" s="211">
        <f t="shared" si="72"/>
        <v>0</v>
      </c>
      <c r="X62" s="25"/>
      <c r="Y62" s="211">
        <f t="shared" si="73"/>
        <v>0</v>
      </c>
      <c r="Z62" s="25"/>
      <c r="AA62" s="211">
        <f t="shared" si="74"/>
        <v>0</v>
      </c>
      <c r="AB62" s="25"/>
      <c r="AC62" s="211">
        <f t="shared" si="75"/>
        <v>0</v>
      </c>
      <c r="AD62" s="25"/>
      <c r="AE62" s="211">
        <f t="shared" si="76"/>
        <v>0</v>
      </c>
      <c r="AF62" s="25"/>
      <c r="AG62" s="211">
        <f t="shared" si="77"/>
        <v>0</v>
      </c>
      <c r="AH62" s="24"/>
      <c r="AI62" s="128">
        <f t="shared" si="78"/>
        <v>0</v>
      </c>
      <c r="AJ62" s="25"/>
      <c r="AK62" s="128">
        <f t="shared" si="79"/>
        <v>0</v>
      </c>
      <c r="AL62" s="25"/>
      <c r="AM62" s="128">
        <f t="shared" si="80"/>
        <v>0</v>
      </c>
      <c r="AN62" s="25"/>
      <c r="AO62" s="128">
        <f t="shared" si="81"/>
        <v>0</v>
      </c>
      <c r="AP62" s="25"/>
      <c r="AQ62" s="128">
        <f t="shared" si="82"/>
        <v>0</v>
      </c>
      <c r="AR62" s="25"/>
      <c r="AS62" s="128">
        <f t="shared" si="83"/>
        <v>0</v>
      </c>
      <c r="AT62" s="25"/>
      <c r="AU62" s="128">
        <f t="shared" si="84"/>
        <v>0</v>
      </c>
      <c r="AV62" s="25"/>
      <c r="AW62" s="128">
        <f t="shared" si="85"/>
        <v>0</v>
      </c>
      <c r="AX62" s="25"/>
      <c r="AY62" s="128">
        <f t="shared" si="86"/>
        <v>0</v>
      </c>
      <c r="AZ62" s="25"/>
      <c r="BA62" s="130">
        <f t="shared" si="87"/>
        <v>0</v>
      </c>
      <c r="BB62" s="24"/>
      <c r="BC62" s="128">
        <f t="shared" si="88"/>
        <v>0</v>
      </c>
      <c r="BD62" s="25"/>
      <c r="BE62" s="128">
        <f t="shared" si="89"/>
        <v>0</v>
      </c>
      <c r="BF62" s="25"/>
      <c r="BG62" s="128">
        <f t="shared" si="90"/>
        <v>0</v>
      </c>
      <c r="BH62" s="25"/>
      <c r="BI62" s="128">
        <f t="shared" si="91"/>
        <v>0</v>
      </c>
      <c r="BJ62" s="25"/>
      <c r="BK62" s="128">
        <f t="shared" si="92"/>
        <v>0</v>
      </c>
      <c r="BL62" s="25"/>
      <c r="BM62" s="128">
        <f t="shared" si="93"/>
        <v>0</v>
      </c>
      <c r="BN62" s="25"/>
      <c r="BO62" s="128">
        <f t="shared" si="94"/>
        <v>0</v>
      </c>
      <c r="BP62" s="25"/>
      <c r="BQ62" s="128">
        <f t="shared" si="95"/>
        <v>0</v>
      </c>
      <c r="BR62" s="25"/>
      <c r="BS62" s="128">
        <f t="shared" si="96"/>
        <v>0</v>
      </c>
      <c r="BT62" s="25"/>
      <c r="BU62" s="130">
        <f t="shared" si="97"/>
        <v>0</v>
      </c>
      <c r="CA62" s="355">
        <v>9</v>
      </c>
      <c r="CB62" s="380" t="s">
        <v>131</v>
      </c>
      <c r="CC62" s="380" t="s">
        <v>122</v>
      </c>
      <c r="CD62" s="390"/>
      <c r="CE62" s="391"/>
      <c r="CF62" s="391"/>
      <c r="CG62" s="400" t="s">
        <v>138</v>
      </c>
      <c r="CH62" s="383"/>
      <c r="CI62" s="384"/>
      <c r="CJ62" s="385" t="str">
        <f t="shared" si="104"/>
        <v/>
      </c>
      <c r="CK62" s="386">
        <v>200000</v>
      </c>
      <c r="CL62" s="387"/>
      <c r="CM62" s="127">
        <v>0</v>
      </c>
      <c r="CN62" s="388">
        <v>1</v>
      </c>
      <c r="CO62" s="127">
        <v>100000</v>
      </c>
      <c r="CP62" s="388"/>
      <c r="CQ62" s="127">
        <v>0</v>
      </c>
      <c r="CR62" s="402"/>
      <c r="CS62" s="128">
        <f t="shared" si="102"/>
        <v>0</v>
      </c>
      <c r="CT62" s="402"/>
      <c r="CU62" s="212">
        <f t="shared" si="103"/>
        <v>0</v>
      </c>
    </row>
    <row r="63" spans="3:99" ht="18.600000000000001" customHeight="1" x14ac:dyDescent="0.45">
      <c r="C63" s="10">
        <v>10</v>
      </c>
      <c r="D63" s="10"/>
      <c r="E63" s="18"/>
      <c r="F63" s="11"/>
      <c r="G63" s="13"/>
      <c r="H63" s="13"/>
      <c r="I63" s="11"/>
      <c r="J63" s="14"/>
      <c r="K63" s="15"/>
      <c r="L63" s="253" t="str">
        <f t="shared" si="98"/>
        <v/>
      </c>
      <c r="M63" s="125"/>
      <c r="N63" s="24"/>
      <c r="O63" s="211">
        <f t="shared" si="99"/>
        <v>0</v>
      </c>
      <c r="P63" s="25"/>
      <c r="Q63" s="211">
        <f t="shared" si="100"/>
        <v>0</v>
      </c>
      <c r="R63" s="25"/>
      <c r="S63" s="210">
        <f t="shared" si="70"/>
        <v>0</v>
      </c>
      <c r="T63" s="25"/>
      <c r="U63" s="211">
        <f t="shared" si="71"/>
        <v>0</v>
      </c>
      <c r="V63" s="25"/>
      <c r="W63" s="211">
        <f t="shared" si="72"/>
        <v>0</v>
      </c>
      <c r="X63" s="25"/>
      <c r="Y63" s="211">
        <f t="shared" si="73"/>
        <v>0</v>
      </c>
      <c r="Z63" s="25"/>
      <c r="AA63" s="211">
        <f t="shared" si="74"/>
        <v>0</v>
      </c>
      <c r="AB63" s="25"/>
      <c r="AC63" s="211">
        <f t="shared" si="75"/>
        <v>0</v>
      </c>
      <c r="AD63" s="25"/>
      <c r="AE63" s="211">
        <f t="shared" si="76"/>
        <v>0</v>
      </c>
      <c r="AF63" s="25"/>
      <c r="AG63" s="211">
        <f t="shared" si="77"/>
        <v>0</v>
      </c>
      <c r="AH63" s="24"/>
      <c r="AI63" s="128">
        <f t="shared" si="78"/>
        <v>0</v>
      </c>
      <c r="AJ63" s="25"/>
      <c r="AK63" s="128">
        <f t="shared" si="79"/>
        <v>0</v>
      </c>
      <c r="AL63" s="25"/>
      <c r="AM63" s="128">
        <f t="shared" si="80"/>
        <v>0</v>
      </c>
      <c r="AN63" s="25"/>
      <c r="AO63" s="128">
        <f t="shared" si="81"/>
        <v>0</v>
      </c>
      <c r="AP63" s="25"/>
      <c r="AQ63" s="128">
        <f t="shared" si="82"/>
        <v>0</v>
      </c>
      <c r="AR63" s="25"/>
      <c r="AS63" s="128">
        <f t="shared" si="83"/>
        <v>0</v>
      </c>
      <c r="AT63" s="25"/>
      <c r="AU63" s="128">
        <f t="shared" si="84"/>
        <v>0</v>
      </c>
      <c r="AV63" s="25"/>
      <c r="AW63" s="128">
        <f t="shared" si="85"/>
        <v>0</v>
      </c>
      <c r="AX63" s="25"/>
      <c r="AY63" s="128">
        <f t="shared" si="86"/>
        <v>0</v>
      </c>
      <c r="AZ63" s="25"/>
      <c r="BA63" s="130">
        <f t="shared" si="87"/>
        <v>0</v>
      </c>
      <c r="BB63" s="24"/>
      <c r="BC63" s="128">
        <f t="shared" si="88"/>
        <v>0</v>
      </c>
      <c r="BD63" s="25"/>
      <c r="BE63" s="128">
        <f t="shared" si="89"/>
        <v>0</v>
      </c>
      <c r="BF63" s="25"/>
      <c r="BG63" s="128">
        <f t="shared" si="90"/>
        <v>0</v>
      </c>
      <c r="BH63" s="25"/>
      <c r="BI63" s="128">
        <f t="shared" si="91"/>
        <v>0</v>
      </c>
      <c r="BJ63" s="25"/>
      <c r="BK63" s="128">
        <f t="shared" si="92"/>
        <v>0</v>
      </c>
      <c r="BL63" s="25"/>
      <c r="BM63" s="128">
        <f t="shared" si="93"/>
        <v>0</v>
      </c>
      <c r="BN63" s="25"/>
      <c r="BO63" s="128">
        <f t="shared" si="94"/>
        <v>0</v>
      </c>
      <c r="BP63" s="25"/>
      <c r="BQ63" s="128">
        <f t="shared" si="95"/>
        <v>0</v>
      </c>
      <c r="BR63" s="25"/>
      <c r="BS63" s="128">
        <f t="shared" si="96"/>
        <v>0</v>
      </c>
      <c r="BT63" s="25"/>
      <c r="BU63" s="130">
        <f t="shared" si="97"/>
        <v>0</v>
      </c>
      <c r="CA63" s="355">
        <v>10</v>
      </c>
      <c r="CB63" s="380" t="s">
        <v>127</v>
      </c>
      <c r="CC63" s="380" t="s">
        <v>121</v>
      </c>
      <c r="CD63" s="379" t="s">
        <v>453</v>
      </c>
      <c r="CE63" s="391"/>
      <c r="CF63" s="381" t="s">
        <v>145</v>
      </c>
      <c r="CG63" s="400" t="s">
        <v>139</v>
      </c>
      <c r="CH63" s="383"/>
      <c r="CI63" s="384"/>
      <c r="CJ63" s="385" t="str">
        <f t="shared" si="104"/>
        <v/>
      </c>
      <c r="CK63" s="392">
        <v>60000</v>
      </c>
      <c r="CL63" s="387">
        <v>1</v>
      </c>
      <c r="CM63" s="127">
        <v>60000</v>
      </c>
      <c r="CN63" s="388">
        <v>1</v>
      </c>
      <c r="CO63" s="127">
        <v>60000</v>
      </c>
      <c r="CP63" s="388">
        <v>1</v>
      </c>
      <c r="CQ63" s="127">
        <v>60000</v>
      </c>
      <c r="CR63" s="402"/>
      <c r="CS63" s="128">
        <f t="shared" si="102"/>
        <v>0</v>
      </c>
      <c r="CT63" s="402"/>
      <c r="CU63" s="212">
        <f t="shared" si="103"/>
        <v>0</v>
      </c>
    </row>
    <row r="64" spans="3:99" ht="18.600000000000001" customHeight="1" x14ac:dyDescent="0.45">
      <c r="C64" s="12">
        <v>11</v>
      </c>
      <c r="D64" s="12"/>
      <c r="E64" s="19"/>
      <c r="F64" s="20"/>
      <c r="G64" s="21"/>
      <c r="H64" s="21"/>
      <c r="I64" s="20"/>
      <c r="J64" s="22"/>
      <c r="K64" s="23"/>
      <c r="L64" s="254" t="str">
        <f t="shared" si="98"/>
        <v/>
      </c>
      <c r="M64" s="125"/>
      <c r="N64" s="24"/>
      <c r="O64" s="211">
        <f t="shared" si="99"/>
        <v>0</v>
      </c>
      <c r="P64" s="25"/>
      <c r="Q64" s="211">
        <f t="shared" si="100"/>
        <v>0</v>
      </c>
      <c r="R64" s="25"/>
      <c r="S64" s="210">
        <f t="shared" si="70"/>
        <v>0</v>
      </c>
      <c r="T64" s="25"/>
      <c r="U64" s="211">
        <f t="shared" si="71"/>
        <v>0</v>
      </c>
      <c r="V64" s="25"/>
      <c r="W64" s="211">
        <f t="shared" si="72"/>
        <v>0</v>
      </c>
      <c r="X64" s="25"/>
      <c r="Y64" s="211">
        <f t="shared" si="73"/>
        <v>0</v>
      </c>
      <c r="Z64" s="25"/>
      <c r="AA64" s="211">
        <f t="shared" si="74"/>
        <v>0</v>
      </c>
      <c r="AB64" s="25"/>
      <c r="AC64" s="211">
        <f t="shared" si="75"/>
        <v>0</v>
      </c>
      <c r="AD64" s="25"/>
      <c r="AE64" s="211">
        <f t="shared" si="76"/>
        <v>0</v>
      </c>
      <c r="AF64" s="25"/>
      <c r="AG64" s="211">
        <f t="shared" si="77"/>
        <v>0</v>
      </c>
      <c r="AH64" s="24"/>
      <c r="AI64" s="128">
        <f t="shared" si="78"/>
        <v>0</v>
      </c>
      <c r="AJ64" s="25"/>
      <c r="AK64" s="128">
        <f t="shared" si="79"/>
        <v>0</v>
      </c>
      <c r="AL64" s="25"/>
      <c r="AM64" s="128">
        <f t="shared" si="80"/>
        <v>0</v>
      </c>
      <c r="AN64" s="25"/>
      <c r="AO64" s="128">
        <f t="shared" si="81"/>
        <v>0</v>
      </c>
      <c r="AP64" s="25"/>
      <c r="AQ64" s="128">
        <f t="shared" si="82"/>
        <v>0</v>
      </c>
      <c r="AR64" s="25"/>
      <c r="AS64" s="128">
        <f t="shared" si="83"/>
        <v>0</v>
      </c>
      <c r="AT64" s="25"/>
      <c r="AU64" s="128">
        <f t="shared" si="84"/>
        <v>0</v>
      </c>
      <c r="AV64" s="25"/>
      <c r="AW64" s="128">
        <f t="shared" si="85"/>
        <v>0</v>
      </c>
      <c r="AX64" s="25"/>
      <c r="AY64" s="128">
        <f t="shared" si="86"/>
        <v>0</v>
      </c>
      <c r="AZ64" s="25"/>
      <c r="BA64" s="130">
        <f t="shared" si="87"/>
        <v>0</v>
      </c>
      <c r="BB64" s="24"/>
      <c r="BC64" s="128">
        <f t="shared" si="88"/>
        <v>0</v>
      </c>
      <c r="BD64" s="25"/>
      <c r="BE64" s="128">
        <f t="shared" si="89"/>
        <v>0</v>
      </c>
      <c r="BF64" s="25"/>
      <c r="BG64" s="128">
        <f t="shared" si="90"/>
        <v>0</v>
      </c>
      <c r="BH64" s="25"/>
      <c r="BI64" s="128">
        <f t="shared" si="91"/>
        <v>0</v>
      </c>
      <c r="BJ64" s="25"/>
      <c r="BK64" s="128">
        <f t="shared" si="92"/>
        <v>0</v>
      </c>
      <c r="BL64" s="25"/>
      <c r="BM64" s="128">
        <f t="shared" si="93"/>
        <v>0</v>
      </c>
      <c r="BN64" s="25"/>
      <c r="BO64" s="128">
        <f t="shared" si="94"/>
        <v>0</v>
      </c>
      <c r="BP64" s="25"/>
      <c r="BQ64" s="128">
        <f t="shared" si="95"/>
        <v>0</v>
      </c>
      <c r="BR64" s="25"/>
      <c r="BS64" s="128">
        <f t="shared" si="96"/>
        <v>0</v>
      </c>
      <c r="BT64" s="25"/>
      <c r="BU64" s="130">
        <f t="shared" si="97"/>
        <v>0</v>
      </c>
      <c r="CA64" s="373">
        <v>11</v>
      </c>
      <c r="CB64" s="380" t="s">
        <v>127</v>
      </c>
      <c r="CC64" s="380" t="s">
        <v>122</v>
      </c>
      <c r="CD64" s="390"/>
      <c r="CE64" s="391"/>
      <c r="CF64" s="391"/>
      <c r="CG64" s="400" t="s">
        <v>130</v>
      </c>
      <c r="CH64" s="383"/>
      <c r="CI64" s="384"/>
      <c r="CJ64" s="385" t="str">
        <f t="shared" si="104"/>
        <v/>
      </c>
      <c r="CK64" s="386">
        <v>10000</v>
      </c>
      <c r="CL64" s="387">
        <v>1</v>
      </c>
      <c r="CM64" s="127">
        <v>10000</v>
      </c>
      <c r="CN64" s="388">
        <v>1</v>
      </c>
      <c r="CO64" s="127">
        <v>10000</v>
      </c>
      <c r="CP64" s="388">
        <v>1</v>
      </c>
      <c r="CQ64" s="127">
        <v>10000</v>
      </c>
      <c r="CR64" s="402"/>
      <c r="CS64" s="128">
        <f t="shared" si="102"/>
        <v>0</v>
      </c>
      <c r="CT64" s="402"/>
      <c r="CU64" s="212">
        <f t="shared" si="103"/>
        <v>0</v>
      </c>
    </row>
    <row r="65" spans="3:99" ht="18.600000000000001" customHeight="1" x14ac:dyDescent="0.45">
      <c r="C65" s="10">
        <v>12</v>
      </c>
      <c r="D65" s="12"/>
      <c r="E65" s="19"/>
      <c r="F65" s="20"/>
      <c r="G65" s="21"/>
      <c r="H65" s="21"/>
      <c r="I65" s="20"/>
      <c r="J65" s="22"/>
      <c r="K65" s="23"/>
      <c r="L65" s="254" t="str">
        <f t="shared" si="98"/>
        <v/>
      </c>
      <c r="M65" s="125"/>
      <c r="N65" s="24"/>
      <c r="O65" s="211">
        <f t="shared" si="99"/>
        <v>0</v>
      </c>
      <c r="P65" s="25"/>
      <c r="Q65" s="211">
        <f t="shared" si="100"/>
        <v>0</v>
      </c>
      <c r="R65" s="25"/>
      <c r="S65" s="210">
        <f t="shared" si="70"/>
        <v>0</v>
      </c>
      <c r="T65" s="25"/>
      <c r="U65" s="211">
        <f t="shared" si="71"/>
        <v>0</v>
      </c>
      <c r="V65" s="25"/>
      <c r="W65" s="211">
        <f t="shared" si="72"/>
        <v>0</v>
      </c>
      <c r="X65" s="25"/>
      <c r="Y65" s="211">
        <f t="shared" si="73"/>
        <v>0</v>
      </c>
      <c r="Z65" s="25"/>
      <c r="AA65" s="211">
        <f t="shared" si="74"/>
        <v>0</v>
      </c>
      <c r="AB65" s="25"/>
      <c r="AC65" s="211">
        <f t="shared" si="75"/>
        <v>0</v>
      </c>
      <c r="AD65" s="25"/>
      <c r="AE65" s="211">
        <f t="shared" si="76"/>
        <v>0</v>
      </c>
      <c r="AF65" s="25"/>
      <c r="AG65" s="211">
        <f t="shared" si="77"/>
        <v>0</v>
      </c>
      <c r="AH65" s="24"/>
      <c r="AI65" s="128">
        <f t="shared" si="78"/>
        <v>0</v>
      </c>
      <c r="AJ65" s="25"/>
      <c r="AK65" s="128">
        <f t="shared" si="79"/>
        <v>0</v>
      </c>
      <c r="AL65" s="25"/>
      <c r="AM65" s="128">
        <f t="shared" si="80"/>
        <v>0</v>
      </c>
      <c r="AN65" s="25"/>
      <c r="AO65" s="128">
        <f t="shared" si="81"/>
        <v>0</v>
      </c>
      <c r="AP65" s="25"/>
      <c r="AQ65" s="128">
        <f t="shared" si="82"/>
        <v>0</v>
      </c>
      <c r="AR65" s="25"/>
      <c r="AS65" s="128">
        <f t="shared" si="83"/>
        <v>0</v>
      </c>
      <c r="AT65" s="25"/>
      <c r="AU65" s="128">
        <f t="shared" si="84"/>
        <v>0</v>
      </c>
      <c r="AV65" s="25"/>
      <c r="AW65" s="128">
        <f t="shared" si="85"/>
        <v>0</v>
      </c>
      <c r="AX65" s="25"/>
      <c r="AY65" s="128">
        <f t="shared" si="86"/>
        <v>0</v>
      </c>
      <c r="AZ65" s="25"/>
      <c r="BA65" s="130">
        <f t="shared" si="87"/>
        <v>0</v>
      </c>
      <c r="BB65" s="24"/>
      <c r="BC65" s="128">
        <f t="shared" si="88"/>
        <v>0</v>
      </c>
      <c r="BD65" s="25"/>
      <c r="BE65" s="128">
        <f t="shared" si="89"/>
        <v>0</v>
      </c>
      <c r="BF65" s="25"/>
      <c r="BG65" s="128">
        <f t="shared" si="90"/>
        <v>0</v>
      </c>
      <c r="BH65" s="25"/>
      <c r="BI65" s="128">
        <f t="shared" si="91"/>
        <v>0</v>
      </c>
      <c r="BJ65" s="25"/>
      <c r="BK65" s="128">
        <f t="shared" si="92"/>
        <v>0</v>
      </c>
      <c r="BL65" s="25"/>
      <c r="BM65" s="128">
        <f t="shared" si="93"/>
        <v>0</v>
      </c>
      <c r="BN65" s="25"/>
      <c r="BO65" s="128">
        <f t="shared" si="94"/>
        <v>0</v>
      </c>
      <c r="BP65" s="25"/>
      <c r="BQ65" s="128">
        <f t="shared" si="95"/>
        <v>0</v>
      </c>
      <c r="BR65" s="25"/>
      <c r="BS65" s="128">
        <f t="shared" si="96"/>
        <v>0</v>
      </c>
      <c r="BT65" s="25"/>
      <c r="BU65" s="130">
        <f t="shared" si="97"/>
        <v>0</v>
      </c>
      <c r="CA65" s="355">
        <v>12</v>
      </c>
      <c r="CB65" s="373"/>
      <c r="CC65" s="393"/>
      <c r="CD65" s="394"/>
      <c r="CE65" s="395"/>
      <c r="CF65" s="395"/>
      <c r="CG65" s="394"/>
      <c r="CH65" s="396"/>
      <c r="CI65" s="397"/>
      <c r="CJ65" s="124" t="str">
        <f t="shared" si="104"/>
        <v/>
      </c>
      <c r="CK65" s="398"/>
      <c r="CL65" s="399"/>
      <c r="CM65" s="127">
        <f t="shared" ref="CM65:CO65" si="105">CK65*CL65</f>
        <v>0</v>
      </c>
      <c r="CN65" s="402"/>
      <c r="CO65" s="127">
        <f t="shared" si="105"/>
        <v>0</v>
      </c>
      <c r="CP65" s="402"/>
      <c r="CQ65" s="127">
        <f t="shared" ref="CQ65:CQ83" si="106">$M65*CP65</f>
        <v>0</v>
      </c>
      <c r="CR65" s="402"/>
      <c r="CS65" s="128">
        <f t="shared" si="102"/>
        <v>0</v>
      </c>
      <c r="CT65" s="402"/>
      <c r="CU65" s="212">
        <f t="shared" si="103"/>
        <v>0</v>
      </c>
    </row>
    <row r="66" spans="3:99" ht="18.600000000000001" customHeight="1" x14ac:dyDescent="0.45">
      <c r="C66" s="10">
        <v>13</v>
      </c>
      <c r="D66" s="12"/>
      <c r="E66" s="19"/>
      <c r="F66" s="20"/>
      <c r="G66" s="21"/>
      <c r="H66" s="21"/>
      <c r="I66" s="20"/>
      <c r="J66" s="22"/>
      <c r="K66" s="23"/>
      <c r="L66" s="254" t="str">
        <f t="shared" si="98"/>
        <v/>
      </c>
      <c r="M66" s="125"/>
      <c r="N66" s="24"/>
      <c r="O66" s="211">
        <f t="shared" si="99"/>
        <v>0</v>
      </c>
      <c r="P66" s="25"/>
      <c r="Q66" s="211">
        <f t="shared" si="100"/>
        <v>0</v>
      </c>
      <c r="R66" s="25"/>
      <c r="S66" s="210">
        <f t="shared" si="70"/>
        <v>0</v>
      </c>
      <c r="T66" s="25"/>
      <c r="U66" s="211">
        <f t="shared" si="71"/>
        <v>0</v>
      </c>
      <c r="V66" s="25"/>
      <c r="W66" s="211">
        <f t="shared" si="72"/>
        <v>0</v>
      </c>
      <c r="X66" s="25"/>
      <c r="Y66" s="211">
        <f t="shared" si="73"/>
        <v>0</v>
      </c>
      <c r="Z66" s="25"/>
      <c r="AA66" s="211">
        <f t="shared" si="74"/>
        <v>0</v>
      </c>
      <c r="AB66" s="25"/>
      <c r="AC66" s="211">
        <f t="shared" si="75"/>
        <v>0</v>
      </c>
      <c r="AD66" s="25"/>
      <c r="AE66" s="211">
        <f t="shared" si="76"/>
        <v>0</v>
      </c>
      <c r="AF66" s="25"/>
      <c r="AG66" s="211">
        <f t="shared" si="77"/>
        <v>0</v>
      </c>
      <c r="AH66" s="24"/>
      <c r="AI66" s="128">
        <f t="shared" si="78"/>
        <v>0</v>
      </c>
      <c r="AJ66" s="25"/>
      <c r="AK66" s="128">
        <f t="shared" si="79"/>
        <v>0</v>
      </c>
      <c r="AL66" s="25"/>
      <c r="AM66" s="128">
        <f t="shared" si="80"/>
        <v>0</v>
      </c>
      <c r="AN66" s="25"/>
      <c r="AO66" s="128">
        <f t="shared" si="81"/>
        <v>0</v>
      </c>
      <c r="AP66" s="25"/>
      <c r="AQ66" s="128">
        <f t="shared" si="82"/>
        <v>0</v>
      </c>
      <c r="AR66" s="25"/>
      <c r="AS66" s="128">
        <f t="shared" si="83"/>
        <v>0</v>
      </c>
      <c r="AT66" s="25"/>
      <c r="AU66" s="128">
        <f t="shared" si="84"/>
        <v>0</v>
      </c>
      <c r="AV66" s="25"/>
      <c r="AW66" s="128">
        <f t="shared" si="85"/>
        <v>0</v>
      </c>
      <c r="AX66" s="25"/>
      <c r="AY66" s="128">
        <f t="shared" si="86"/>
        <v>0</v>
      </c>
      <c r="AZ66" s="25"/>
      <c r="BA66" s="130">
        <f t="shared" si="87"/>
        <v>0</v>
      </c>
      <c r="BB66" s="24"/>
      <c r="BC66" s="128">
        <f t="shared" si="88"/>
        <v>0</v>
      </c>
      <c r="BD66" s="25"/>
      <c r="BE66" s="128">
        <f t="shared" si="89"/>
        <v>0</v>
      </c>
      <c r="BF66" s="25"/>
      <c r="BG66" s="128">
        <f t="shared" si="90"/>
        <v>0</v>
      </c>
      <c r="BH66" s="25"/>
      <c r="BI66" s="128">
        <f t="shared" si="91"/>
        <v>0</v>
      </c>
      <c r="BJ66" s="25"/>
      <c r="BK66" s="128">
        <f t="shared" si="92"/>
        <v>0</v>
      </c>
      <c r="BL66" s="25"/>
      <c r="BM66" s="128">
        <f t="shared" si="93"/>
        <v>0</v>
      </c>
      <c r="BN66" s="25"/>
      <c r="BO66" s="128">
        <f t="shared" si="94"/>
        <v>0</v>
      </c>
      <c r="BP66" s="25"/>
      <c r="BQ66" s="128">
        <f t="shared" si="95"/>
        <v>0</v>
      </c>
      <c r="BR66" s="25"/>
      <c r="BS66" s="128">
        <f t="shared" si="96"/>
        <v>0</v>
      </c>
      <c r="BT66" s="25"/>
      <c r="BU66" s="130">
        <f t="shared" si="97"/>
        <v>0</v>
      </c>
      <c r="CA66" s="355">
        <v>13</v>
      </c>
      <c r="CB66" s="373"/>
      <c r="CC66" s="393"/>
      <c r="CD66" s="394"/>
      <c r="CE66" s="395"/>
      <c r="CF66" s="395"/>
      <c r="CG66" s="394"/>
      <c r="CH66" s="396"/>
      <c r="CI66" s="397"/>
      <c r="CJ66" s="124" t="str">
        <f t="shared" si="104"/>
        <v/>
      </c>
      <c r="CK66" s="398"/>
      <c r="CL66" s="399"/>
      <c r="CM66" s="128">
        <f t="shared" ref="CM66:CM83" si="107">$M66*CL66</f>
        <v>0</v>
      </c>
      <c r="CN66" s="402"/>
      <c r="CO66" s="128">
        <f t="shared" ref="CO66:CO83" si="108">$M66*CN66</f>
        <v>0</v>
      </c>
      <c r="CP66" s="402"/>
      <c r="CQ66" s="127">
        <f t="shared" si="106"/>
        <v>0</v>
      </c>
      <c r="CR66" s="402"/>
      <c r="CS66" s="128">
        <f t="shared" si="102"/>
        <v>0</v>
      </c>
      <c r="CT66" s="402"/>
      <c r="CU66" s="212">
        <f t="shared" si="103"/>
        <v>0</v>
      </c>
    </row>
    <row r="67" spans="3:99" ht="18.600000000000001" customHeight="1" x14ac:dyDescent="0.45">
      <c r="C67" s="10">
        <v>14</v>
      </c>
      <c r="D67" s="12"/>
      <c r="E67" s="19"/>
      <c r="F67" s="20"/>
      <c r="G67" s="21"/>
      <c r="H67" s="21"/>
      <c r="I67" s="20"/>
      <c r="J67" s="22"/>
      <c r="K67" s="23"/>
      <c r="L67" s="254" t="str">
        <f t="shared" si="98"/>
        <v/>
      </c>
      <c r="M67" s="125"/>
      <c r="N67" s="24"/>
      <c r="O67" s="211">
        <f t="shared" si="99"/>
        <v>0</v>
      </c>
      <c r="P67" s="25"/>
      <c r="Q67" s="211">
        <f t="shared" si="100"/>
        <v>0</v>
      </c>
      <c r="R67" s="25"/>
      <c r="S67" s="210">
        <f t="shared" si="70"/>
        <v>0</v>
      </c>
      <c r="T67" s="25"/>
      <c r="U67" s="211">
        <f t="shared" si="71"/>
        <v>0</v>
      </c>
      <c r="V67" s="25"/>
      <c r="W67" s="211">
        <f t="shared" si="72"/>
        <v>0</v>
      </c>
      <c r="X67" s="25"/>
      <c r="Y67" s="211">
        <f t="shared" si="73"/>
        <v>0</v>
      </c>
      <c r="Z67" s="25"/>
      <c r="AA67" s="211">
        <f t="shared" si="74"/>
        <v>0</v>
      </c>
      <c r="AB67" s="25"/>
      <c r="AC67" s="211">
        <f t="shared" si="75"/>
        <v>0</v>
      </c>
      <c r="AD67" s="25"/>
      <c r="AE67" s="211">
        <f t="shared" si="76"/>
        <v>0</v>
      </c>
      <c r="AF67" s="25"/>
      <c r="AG67" s="211">
        <f t="shared" si="77"/>
        <v>0</v>
      </c>
      <c r="AH67" s="24"/>
      <c r="AI67" s="128">
        <f t="shared" si="78"/>
        <v>0</v>
      </c>
      <c r="AJ67" s="25"/>
      <c r="AK67" s="128">
        <f t="shared" si="79"/>
        <v>0</v>
      </c>
      <c r="AL67" s="25"/>
      <c r="AM67" s="128">
        <f t="shared" si="80"/>
        <v>0</v>
      </c>
      <c r="AN67" s="25"/>
      <c r="AO67" s="128">
        <f t="shared" si="81"/>
        <v>0</v>
      </c>
      <c r="AP67" s="25"/>
      <c r="AQ67" s="128">
        <f t="shared" si="82"/>
        <v>0</v>
      </c>
      <c r="AR67" s="25"/>
      <c r="AS67" s="128">
        <f t="shared" si="83"/>
        <v>0</v>
      </c>
      <c r="AT67" s="25"/>
      <c r="AU67" s="128">
        <f t="shared" si="84"/>
        <v>0</v>
      </c>
      <c r="AV67" s="25"/>
      <c r="AW67" s="128">
        <f t="shared" si="85"/>
        <v>0</v>
      </c>
      <c r="AX67" s="25"/>
      <c r="AY67" s="128">
        <f t="shared" si="86"/>
        <v>0</v>
      </c>
      <c r="AZ67" s="25"/>
      <c r="BA67" s="130">
        <f t="shared" ref="BA67:BU67" si="109">$M67*AZ67</f>
        <v>0</v>
      </c>
      <c r="BB67" s="24"/>
      <c r="BC67" s="128">
        <f t="shared" si="109"/>
        <v>0</v>
      </c>
      <c r="BD67" s="25"/>
      <c r="BE67" s="128">
        <f t="shared" si="109"/>
        <v>0</v>
      </c>
      <c r="BF67" s="25"/>
      <c r="BG67" s="128">
        <f t="shared" si="109"/>
        <v>0</v>
      </c>
      <c r="BH67" s="25"/>
      <c r="BI67" s="128">
        <f t="shared" si="109"/>
        <v>0</v>
      </c>
      <c r="BJ67" s="25"/>
      <c r="BK67" s="128">
        <f t="shared" si="109"/>
        <v>0</v>
      </c>
      <c r="BL67" s="25"/>
      <c r="BM67" s="128">
        <f t="shared" si="109"/>
        <v>0</v>
      </c>
      <c r="BN67" s="25"/>
      <c r="BO67" s="128">
        <f t="shared" si="109"/>
        <v>0</v>
      </c>
      <c r="BP67" s="25"/>
      <c r="BQ67" s="128">
        <f t="shared" si="109"/>
        <v>0</v>
      </c>
      <c r="BR67" s="25"/>
      <c r="BS67" s="128">
        <f t="shared" si="109"/>
        <v>0</v>
      </c>
      <c r="BT67" s="25"/>
      <c r="BU67" s="130">
        <f t="shared" si="109"/>
        <v>0</v>
      </c>
      <c r="CA67" s="355">
        <v>14</v>
      </c>
      <c r="CB67" s="373"/>
      <c r="CC67" s="393"/>
      <c r="CD67" s="394"/>
      <c r="CE67" s="395"/>
      <c r="CF67" s="395"/>
      <c r="CG67" s="394"/>
      <c r="CH67" s="396"/>
      <c r="CI67" s="397"/>
      <c r="CJ67" s="124" t="str">
        <f t="shared" si="104"/>
        <v/>
      </c>
      <c r="CK67" s="398"/>
      <c r="CL67" s="399"/>
      <c r="CM67" s="128">
        <f t="shared" si="107"/>
        <v>0</v>
      </c>
      <c r="CN67" s="402"/>
      <c r="CO67" s="128">
        <f t="shared" si="108"/>
        <v>0</v>
      </c>
      <c r="CP67" s="402"/>
      <c r="CQ67" s="127">
        <f t="shared" si="106"/>
        <v>0</v>
      </c>
      <c r="CR67" s="402"/>
      <c r="CS67" s="128">
        <f t="shared" si="102"/>
        <v>0</v>
      </c>
      <c r="CT67" s="402"/>
      <c r="CU67" s="212">
        <f t="shared" si="103"/>
        <v>0</v>
      </c>
    </row>
    <row r="68" spans="3:99" ht="18.600000000000001" customHeight="1" x14ac:dyDescent="0.45">
      <c r="C68" s="10">
        <v>15</v>
      </c>
      <c r="D68" s="12"/>
      <c r="E68" s="19"/>
      <c r="F68" s="20"/>
      <c r="G68" s="21"/>
      <c r="H68" s="21"/>
      <c r="I68" s="20"/>
      <c r="J68" s="22"/>
      <c r="K68" s="23"/>
      <c r="L68" s="254" t="str">
        <f t="shared" ref="L68:L83" si="110">IF(OR(J68="",K68=""),"",ROUNDDOWN(K68/1000/J68,1))</f>
        <v/>
      </c>
      <c r="M68" s="125"/>
      <c r="N68" s="24"/>
      <c r="O68" s="211">
        <f t="shared" si="99"/>
        <v>0</v>
      </c>
      <c r="P68" s="25"/>
      <c r="Q68" s="211">
        <f t="shared" si="100"/>
        <v>0</v>
      </c>
      <c r="R68" s="25"/>
      <c r="S68" s="210">
        <f t="shared" si="70"/>
        <v>0</v>
      </c>
      <c r="T68" s="25"/>
      <c r="U68" s="211">
        <f t="shared" si="71"/>
        <v>0</v>
      </c>
      <c r="V68" s="25"/>
      <c r="W68" s="211">
        <f t="shared" si="72"/>
        <v>0</v>
      </c>
      <c r="X68" s="25"/>
      <c r="Y68" s="211">
        <f t="shared" si="73"/>
        <v>0</v>
      </c>
      <c r="Z68" s="25"/>
      <c r="AA68" s="211">
        <f t="shared" si="74"/>
        <v>0</v>
      </c>
      <c r="AB68" s="25"/>
      <c r="AC68" s="211">
        <f t="shared" si="75"/>
        <v>0</v>
      </c>
      <c r="AD68" s="25"/>
      <c r="AE68" s="211">
        <f t="shared" ref="AE68:AE83" si="111">$M68*AD68</f>
        <v>0</v>
      </c>
      <c r="AF68" s="25"/>
      <c r="AG68" s="211">
        <f t="shared" ref="AG68:AG83" si="112">$M68*AF68</f>
        <v>0</v>
      </c>
      <c r="AH68" s="24"/>
      <c r="AI68" s="128">
        <f t="shared" ref="AI68:AI83" si="113">$M68*AH68</f>
        <v>0</v>
      </c>
      <c r="AJ68" s="25"/>
      <c r="AK68" s="128">
        <f t="shared" ref="AK68:AK83" si="114">$M68*AJ68</f>
        <v>0</v>
      </c>
      <c r="AL68" s="25"/>
      <c r="AM68" s="128">
        <f t="shared" ref="AM68:AM83" si="115">$M68*AL68</f>
        <v>0</v>
      </c>
      <c r="AN68" s="25"/>
      <c r="AO68" s="128">
        <f t="shared" ref="AO68:AO83" si="116">$M68*AN68</f>
        <v>0</v>
      </c>
      <c r="AP68" s="25"/>
      <c r="AQ68" s="128">
        <f t="shared" ref="AQ68:AQ83" si="117">$M68*AP68</f>
        <v>0</v>
      </c>
      <c r="AR68" s="25"/>
      <c r="AS68" s="128">
        <f t="shared" ref="AS68:AS83" si="118">$M68*AR68</f>
        <v>0</v>
      </c>
      <c r="AT68" s="25"/>
      <c r="AU68" s="128">
        <f t="shared" ref="AU68:AU83" si="119">$M68*AT68</f>
        <v>0</v>
      </c>
      <c r="AV68" s="25"/>
      <c r="AW68" s="128">
        <f t="shared" ref="AW68:AW83" si="120">$M68*AV68</f>
        <v>0</v>
      </c>
      <c r="AX68" s="25"/>
      <c r="AY68" s="128">
        <f t="shared" ref="AY68:AY83" si="121">$M68*AX68</f>
        <v>0</v>
      </c>
      <c r="AZ68" s="25"/>
      <c r="BA68" s="130">
        <f t="shared" ref="BA68:BA83" si="122">$M68*AZ68</f>
        <v>0</v>
      </c>
      <c r="BB68" s="24"/>
      <c r="BC68" s="128">
        <f t="shared" ref="BC68:BC83" si="123">$M68*BB68</f>
        <v>0</v>
      </c>
      <c r="BD68" s="25"/>
      <c r="BE68" s="128">
        <f t="shared" ref="BE68:BE83" si="124">$M68*BD68</f>
        <v>0</v>
      </c>
      <c r="BF68" s="25"/>
      <c r="BG68" s="128">
        <f t="shared" ref="BG68:BG83" si="125">$M68*BF68</f>
        <v>0</v>
      </c>
      <c r="BH68" s="25"/>
      <c r="BI68" s="128">
        <f t="shared" ref="BI68:BI83" si="126">$M68*BH68</f>
        <v>0</v>
      </c>
      <c r="BJ68" s="25"/>
      <c r="BK68" s="128">
        <f t="shared" ref="BK68:BK83" si="127">$M68*BJ68</f>
        <v>0</v>
      </c>
      <c r="BL68" s="25"/>
      <c r="BM68" s="128">
        <f t="shared" ref="BM68:BM83" si="128">$M68*BL68</f>
        <v>0</v>
      </c>
      <c r="BN68" s="25"/>
      <c r="BO68" s="128">
        <f t="shared" ref="BO68:BO83" si="129">$M68*BN68</f>
        <v>0</v>
      </c>
      <c r="BP68" s="25"/>
      <c r="BQ68" s="128">
        <f t="shared" ref="BQ68:BQ83" si="130">$M68*BP68</f>
        <v>0</v>
      </c>
      <c r="BR68" s="25"/>
      <c r="BS68" s="128">
        <f t="shared" ref="BS68:BS83" si="131">$M68*BR68</f>
        <v>0</v>
      </c>
      <c r="BT68" s="25"/>
      <c r="BU68" s="130">
        <f t="shared" ref="BU68:BU83" si="132">$M68*BT68</f>
        <v>0</v>
      </c>
      <c r="CA68" s="355">
        <v>15</v>
      </c>
      <c r="CB68" s="373"/>
      <c r="CC68" s="393"/>
      <c r="CD68" s="394"/>
      <c r="CE68" s="395"/>
      <c r="CF68" s="395"/>
      <c r="CG68" s="394"/>
      <c r="CH68" s="396"/>
      <c r="CI68" s="397"/>
      <c r="CJ68" s="124" t="str">
        <f t="shared" si="104"/>
        <v/>
      </c>
      <c r="CK68" s="398"/>
      <c r="CL68" s="399"/>
      <c r="CM68" s="128">
        <f t="shared" si="107"/>
        <v>0</v>
      </c>
      <c r="CN68" s="402"/>
      <c r="CO68" s="128">
        <f t="shared" si="108"/>
        <v>0</v>
      </c>
      <c r="CP68" s="402"/>
      <c r="CQ68" s="127">
        <f t="shared" si="106"/>
        <v>0</v>
      </c>
      <c r="CR68" s="402"/>
      <c r="CS68" s="128">
        <f t="shared" si="102"/>
        <v>0</v>
      </c>
      <c r="CT68" s="402"/>
      <c r="CU68" s="212">
        <f t="shared" si="103"/>
        <v>0</v>
      </c>
    </row>
    <row r="69" spans="3:99" ht="18.600000000000001" customHeight="1" x14ac:dyDescent="0.45">
      <c r="C69" s="10">
        <v>16</v>
      </c>
      <c r="D69" s="12"/>
      <c r="E69" s="19"/>
      <c r="F69" s="20"/>
      <c r="G69" s="21"/>
      <c r="H69" s="21"/>
      <c r="I69" s="20"/>
      <c r="J69" s="22"/>
      <c r="K69" s="23"/>
      <c r="L69" s="254" t="str">
        <f t="shared" si="110"/>
        <v/>
      </c>
      <c r="M69" s="125"/>
      <c r="N69" s="24"/>
      <c r="O69" s="211">
        <f t="shared" si="99"/>
        <v>0</v>
      </c>
      <c r="P69" s="25"/>
      <c r="Q69" s="211">
        <f t="shared" si="100"/>
        <v>0</v>
      </c>
      <c r="R69" s="25"/>
      <c r="S69" s="210">
        <f t="shared" si="70"/>
        <v>0</v>
      </c>
      <c r="T69" s="25"/>
      <c r="U69" s="211">
        <f t="shared" si="71"/>
        <v>0</v>
      </c>
      <c r="V69" s="25"/>
      <c r="W69" s="211">
        <f t="shared" si="72"/>
        <v>0</v>
      </c>
      <c r="X69" s="25"/>
      <c r="Y69" s="211">
        <f t="shared" si="73"/>
        <v>0</v>
      </c>
      <c r="Z69" s="25"/>
      <c r="AA69" s="211">
        <f t="shared" si="74"/>
        <v>0</v>
      </c>
      <c r="AB69" s="25"/>
      <c r="AC69" s="211">
        <f t="shared" si="75"/>
        <v>0</v>
      </c>
      <c r="AD69" s="25"/>
      <c r="AE69" s="211">
        <f t="shared" si="111"/>
        <v>0</v>
      </c>
      <c r="AF69" s="25"/>
      <c r="AG69" s="211">
        <f t="shared" si="112"/>
        <v>0</v>
      </c>
      <c r="AH69" s="24"/>
      <c r="AI69" s="128">
        <f t="shared" si="113"/>
        <v>0</v>
      </c>
      <c r="AJ69" s="25"/>
      <c r="AK69" s="128">
        <f t="shared" si="114"/>
        <v>0</v>
      </c>
      <c r="AL69" s="25"/>
      <c r="AM69" s="128">
        <f t="shared" si="115"/>
        <v>0</v>
      </c>
      <c r="AN69" s="25"/>
      <c r="AO69" s="128">
        <f t="shared" si="116"/>
        <v>0</v>
      </c>
      <c r="AP69" s="25"/>
      <c r="AQ69" s="128">
        <f t="shared" si="117"/>
        <v>0</v>
      </c>
      <c r="AR69" s="25"/>
      <c r="AS69" s="128">
        <f t="shared" si="118"/>
        <v>0</v>
      </c>
      <c r="AT69" s="25"/>
      <c r="AU69" s="128">
        <f t="shared" si="119"/>
        <v>0</v>
      </c>
      <c r="AV69" s="25"/>
      <c r="AW69" s="128">
        <f t="shared" si="120"/>
        <v>0</v>
      </c>
      <c r="AX69" s="25"/>
      <c r="AY69" s="128">
        <f t="shared" si="121"/>
        <v>0</v>
      </c>
      <c r="AZ69" s="25"/>
      <c r="BA69" s="130">
        <f t="shared" si="122"/>
        <v>0</v>
      </c>
      <c r="BB69" s="24"/>
      <c r="BC69" s="128">
        <f t="shared" si="123"/>
        <v>0</v>
      </c>
      <c r="BD69" s="25"/>
      <c r="BE69" s="128">
        <f t="shared" si="124"/>
        <v>0</v>
      </c>
      <c r="BF69" s="25"/>
      <c r="BG69" s="128">
        <f t="shared" si="125"/>
        <v>0</v>
      </c>
      <c r="BH69" s="25"/>
      <c r="BI69" s="128">
        <f t="shared" si="126"/>
        <v>0</v>
      </c>
      <c r="BJ69" s="25"/>
      <c r="BK69" s="128">
        <f t="shared" si="127"/>
        <v>0</v>
      </c>
      <c r="BL69" s="25"/>
      <c r="BM69" s="128">
        <f t="shared" si="128"/>
        <v>0</v>
      </c>
      <c r="BN69" s="25"/>
      <c r="BO69" s="128">
        <f t="shared" si="129"/>
        <v>0</v>
      </c>
      <c r="BP69" s="25"/>
      <c r="BQ69" s="128">
        <f t="shared" si="130"/>
        <v>0</v>
      </c>
      <c r="BR69" s="25"/>
      <c r="BS69" s="128">
        <f t="shared" si="131"/>
        <v>0</v>
      </c>
      <c r="BT69" s="25"/>
      <c r="BU69" s="130">
        <f t="shared" si="132"/>
        <v>0</v>
      </c>
      <c r="CA69" s="355">
        <v>16</v>
      </c>
      <c r="CB69" s="373"/>
      <c r="CC69" s="393"/>
      <c r="CD69" s="394"/>
      <c r="CE69" s="395"/>
      <c r="CF69" s="395"/>
      <c r="CG69" s="394"/>
      <c r="CH69" s="396"/>
      <c r="CI69" s="397"/>
      <c r="CJ69" s="124" t="str">
        <f t="shared" si="104"/>
        <v/>
      </c>
      <c r="CK69" s="398"/>
      <c r="CL69" s="399"/>
      <c r="CM69" s="128">
        <f t="shared" si="107"/>
        <v>0</v>
      </c>
      <c r="CN69" s="402"/>
      <c r="CO69" s="128">
        <f t="shared" si="108"/>
        <v>0</v>
      </c>
      <c r="CP69" s="402"/>
      <c r="CQ69" s="127">
        <f t="shared" si="106"/>
        <v>0</v>
      </c>
      <c r="CR69" s="402"/>
      <c r="CS69" s="128">
        <f t="shared" si="102"/>
        <v>0</v>
      </c>
      <c r="CT69" s="402"/>
      <c r="CU69" s="212">
        <f t="shared" si="103"/>
        <v>0</v>
      </c>
    </row>
    <row r="70" spans="3:99" ht="18.600000000000001" customHeight="1" x14ac:dyDescent="0.45">
      <c r="C70" s="10">
        <v>17</v>
      </c>
      <c r="D70" s="12"/>
      <c r="E70" s="19"/>
      <c r="F70" s="20"/>
      <c r="G70" s="21"/>
      <c r="H70" s="21"/>
      <c r="I70" s="20"/>
      <c r="J70" s="22"/>
      <c r="K70" s="23"/>
      <c r="L70" s="254" t="str">
        <f t="shared" si="110"/>
        <v/>
      </c>
      <c r="M70" s="125"/>
      <c r="N70" s="24"/>
      <c r="O70" s="211">
        <f t="shared" si="99"/>
        <v>0</v>
      </c>
      <c r="P70" s="25"/>
      <c r="Q70" s="211">
        <f t="shared" si="100"/>
        <v>0</v>
      </c>
      <c r="R70" s="25"/>
      <c r="S70" s="210">
        <f t="shared" si="70"/>
        <v>0</v>
      </c>
      <c r="T70" s="25"/>
      <c r="U70" s="211">
        <f t="shared" si="71"/>
        <v>0</v>
      </c>
      <c r="V70" s="25"/>
      <c r="W70" s="211">
        <f t="shared" si="72"/>
        <v>0</v>
      </c>
      <c r="X70" s="25"/>
      <c r="Y70" s="211">
        <f t="shared" si="73"/>
        <v>0</v>
      </c>
      <c r="Z70" s="25"/>
      <c r="AA70" s="211">
        <f t="shared" si="74"/>
        <v>0</v>
      </c>
      <c r="AB70" s="25"/>
      <c r="AC70" s="211">
        <f t="shared" si="75"/>
        <v>0</v>
      </c>
      <c r="AD70" s="25"/>
      <c r="AE70" s="211">
        <f t="shared" si="111"/>
        <v>0</v>
      </c>
      <c r="AF70" s="25"/>
      <c r="AG70" s="211">
        <f t="shared" si="112"/>
        <v>0</v>
      </c>
      <c r="AH70" s="24"/>
      <c r="AI70" s="128">
        <f t="shared" si="113"/>
        <v>0</v>
      </c>
      <c r="AJ70" s="25"/>
      <c r="AK70" s="128">
        <f t="shared" si="114"/>
        <v>0</v>
      </c>
      <c r="AL70" s="25"/>
      <c r="AM70" s="128">
        <f t="shared" si="115"/>
        <v>0</v>
      </c>
      <c r="AN70" s="25"/>
      <c r="AO70" s="128">
        <f t="shared" si="116"/>
        <v>0</v>
      </c>
      <c r="AP70" s="25"/>
      <c r="AQ70" s="128">
        <f t="shared" si="117"/>
        <v>0</v>
      </c>
      <c r="AR70" s="25"/>
      <c r="AS70" s="128">
        <f t="shared" si="118"/>
        <v>0</v>
      </c>
      <c r="AT70" s="25"/>
      <c r="AU70" s="128">
        <f t="shared" si="119"/>
        <v>0</v>
      </c>
      <c r="AV70" s="25"/>
      <c r="AW70" s="128">
        <f t="shared" si="120"/>
        <v>0</v>
      </c>
      <c r="AX70" s="25"/>
      <c r="AY70" s="128">
        <f t="shared" si="121"/>
        <v>0</v>
      </c>
      <c r="AZ70" s="25"/>
      <c r="BA70" s="130">
        <f t="shared" si="122"/>
        <v>0</v>
      </c>
      <c r="BB70" s="24"/>
      <c r="BC70" s="128">
        <f t="shared" si="123"/>
        <v>0</v>
      </c>
      <c r="BD70" s="25"/>
      <c r="BE70" s="128">
        <f t="shared" si="124"/>
        <v>0</v>
      </c>
      <c r="BF70" s="25"/>
      <c r="BG70" s="128">
        <f t="shared" si="125"/>
        <v>0</v>
      </c>
      <c r="BH70" s="25"/>
      <c r="BI70" s="128">
        <f t="shared" si="126"/>
        <v>0</v>
      </c>
      <c r="BJ70" s="25"/>
      <c r="BK70" s="128">
        <f t="shared" si="127"/>
        <v>0</v>
      </c>
      <c r="BL70" s="25"/>
      <c r="BM70" s="128">
        <f t="shared" si="128"/>
        <v>0</v>
      </c>
      <c r="BN70" s="25"/>
      <c r="BO70" s="128">
        <f t="shared" si="129"/>
        <v>0</v>
      </c>
      <c r="BP70" s="25"/>
      <c r="BQ70" s="128">
        <f t="shared" si="130"/>
        <v>0</v>
      </c>
      <c r="BR70" s="25"/>
      <c r="BS70" s="128">
        <f t="shared" si="131"/>
        <v>0</v>
      </c>
      <c r="BT70" s="25"/>
      <c r="BU70" s="130">
        <f t="shared" si="132"/>
        <v>0</v>
      </c>
      <c r="CA70" s="355">
        <v>17</v>
      </c>
      <c r="CB70" s="373"/>
      <c r="CC70" s="393"/>
      <c r="CD70" s="394"/>
      <c r="CE70" s="395"/>
      <c r="CF70" s="395"/>
      <c r="CG70" s="394"/>
      <c r="CH70" s="396"/>
      <c r="CI70" s="397"/>
      <c r="CJ70" s="124" t="str">
        <f t="shared" si="104"/>
        <v/>
      </c>
      <c r="CK70" s="398"/>
      <c r="CL70" s="399"/>
      <c r="CM70" s="128">
        <f t="shared" si="107"/>
        <v>0</v>
      </c>
      <c r="CN70" s="402"/>
      <c r="CO70" s="128">
        <f t="shared" si="108"/>
        <v>0</v>
      </c>
      <c r="CP70" s="402"/>
      <c r="CQ70" s="127">
        <f t="shared" si="106"/>
        <v>0</v>
      </c>
      <c r="CR70" s="402"/>
      <c r="CS70" s="128">
        <f t="shared" si="102"/>
        <v>0</v>
      </c>
      <c r="CT70" s="402"/>
      <c r="CU70" s="212">
        <f t="shared" si="103"/>
        <v>0</v>
      </c>
    </row>
    <row r="71" spans="3:99" ht="18.600000000000001" customHeight="1" x14ac:dyDescent="0.45">
      <c r="C71" s="10">
        <v>18</v>
      </c>
      <c r="D71" s="12"/>
      <c r="E71" s="19"/>
      <c r="F71" s="20"/>
      <c r="G71" s="21"/>
      <c r="H71" s="21"/>
      <c r="I71" s="20"/>
      <c r="J71" s="22"/>
      <c r="K71" s="23"/>
      <c r="L71" s="254" t="str">
        <f t="shared" si="110"/>
        <v/>
      </c>
      <c r="M71" s="125"/>
      <c r="N71" s="24"/>
      <c r="O71" s="211">
        <f t="shared" si="99"/>
        <v>0</v>
      </c>
      <c r="P71" s="25"/>
      <c r="Q71" s="211">
        <f t="shared" si="100"/>
        <v>0</v>
      </c>
      <c r="R71" s="25"/>
      <c r="S71" s="210">
        <f t="shared" si="70"/>
        <v>0</v>
      </c>
      <c r="T71" s="25"/>
      <c r="U71" s="211">
        <f t="shared" si="71"/>
        <v>0</v>
      </c>
      <c r="V71" s="25"/>
      <c r="W71" s="211">
        <f t="shared" si="72"/>
        <v>0</v>
      </c>
      <c r="X71" s="25"/>
      <c r="Y71" s="211">
        <f t="shared" si="73"/>
        <v>0</v>
      </c>
      <c r="Z71" s="25"/>
      <c r="AA71" s="211">
        <f t="shared" si="74"/>
        <v>0</v>
      </c>
      <c r="AB71" s="25"/>
      <c r="AC71" s="211">
        <f t="shared" si="75"/>
        <v>0</v>
      </c>
      <c r="AD71" s="25"/>
      <c r="AE71" s="211">
        <f t="shared" si="111"/>
        <v>0</v>
      </c>
      <c r="AF71" s="25"/>
      <c r="AG71" s="211">
        <f t="shared" si="112"/>
        <v>0</v>
      </c>
      <c r="AH71" s="24"/>
      <c r="AI71" s="128">
        <f t="shared" si="113"/>
        <v>0</v>
      </c>
      <c r="AJ71" s="25"/>
      <c r="AK71" s="128">
        <f t="shared" si="114"/>
        <v>0</v>
      </c>
      <c r="AL71" s="25"/>
      <c r="AM71" s="128">
        <f t="shared" si="115"/>
        <v>0</v>
      </c>
      <c r="AN71" s="25"/>
      <c r="AO71" s="128">
        <f t="shared" si="116"/>
        <v>0</v>
      </c>
      <c r="AP71" s="25"/>
      <c r="AQ71" s="128">
        <f t="shared" si="117"/>
        <v>0</v>
      </c>
      <c r="AR71" s="25"/>
      <c r="AS71" s="128">
        <f t="shared" si="118"/>
        <v>0</v>
      </c>
      <c r="AT71" s="25"/>
      <c r="AU71" s="128">
        <f t="shared" si="119"/>
        <v>0</v>
      </c>
      <c r="AV71" s="25"/>
      <c r="AW71" s="128">
        <f t="shared" si="120"/>
        <v>0</v>
      </c>
      <c r="AX71" s="25"/>
      <c r="AY71" s="128">
        <f t="shared" si="121"/>
        <v>0</v>
      </c>
      <c r="AZ71" s="25"/>
      <c r="BA71" s="130">
        <f t="shared" si="122"/>
        <v>0</v>
      </c>
      <c r="BB71" s="24"/>
      <c r="BC71" s="128">
        <f t="shared" si="123"/>
        <v>0</v>
      </c>
      <c r="BD71" s="25"/>
      <c r="BE71" s="128">
        <f t="shared" si="124"/>
        <v>0</v>
      </c>
      <c r="BF71" s="25"/>
      <c r="BG71" s="128">
        <f t="shared" si="125"/>
        <v>0</v>
      </c>
      <c r="BH71" s="25"/>
      <c r="BI71" s="128">
        <f t="shared" si="126"/>
        <v>0</v>
      </c>
      <c r="BJ71" s="25"/>
      <c r="BK71" s="128">
        <f t="shared" si="127"/>
        <v>0</v>
      </c>
      <c r="BL71" s="25"/>
      <c r="BM71" s="128">
        <f t="shared" si="128"/>
        <v>0</v>
      </c>
      <c r="BN71" s="25"/>
      <c r="BO71" s="128">
        <f t="shared" si="129"/>
        <v>0</v>
      </c>
      <c r="BP71" s="25"/>
      <c r="BQ71" s="128">
        <f t="shared" si="130"/>
        <v>0</v>
      </c>
      <c r="BR71" s="25"/>
      <c r="BS71" s="128">
        <f t="shared" si="131"/>
        <v>0</v>
      </c>
      <c r="BT71" s="25"/>
      <c r="BU71" s="130">
        <f t="shared" si="132"/>
        <v>0</v>
      </c>
      <c r="CA71" s="355">
        <v>18</v>
      </c>
      <c r="CB71" s="373"/>
      <c r="CC71" s="393"/>
      <c r="CD71" s="394"/>
      <c r="CE71" s="395"/>
      <c r="CF71" s="395"/>
      <c r="CG71" s="394"/>
      <c r="CH71" s="396"/>
      <c r="CI71" s="397"/>
      <c r="CJ71" s="124" t="str">
        <f t="shared" si="104"/>
        <v/>
      </c>
      <c r="CK71" s="398"/>
      <c r="CL71" s="399"/>
      <c r="CM71" s="128">
        <f>$M71*CL71</f>
        <v>0</v>
      </c>
      <c r="CN71" s="402"/>
      <c r="CO71" s="128">
        <f t="shared" si="108"/>
        <v>0</v>
      </c>
      <c r="CP71" s="402"/>
      <c r="CQ71" s="127">
        <f t="shared" si="106"/>
        <v>0</v>
      </c>
      <c r="CR71" s="402"/>
      <c r="CS71" s="128">
        <f t="shared" si="102"/>
        <v>0</v>
      </c>
      <c r="CT71" s="402"/>
      <c r="CU71" s="212">
        <f t="shared" si="103"/>
        <v>0</v>
      </c>
    </row>
    <row r="72" spans="3:99" ht="18.600000000000001" customHeight="1" x14ac:dyDescent="0.45">
      <c r="C72" s="10">
        <v>19</v>
      </c>
      <c r="D72" s="12"/>
      <c r="E72" s="19"/>
      <c r="F72" s="20"/>
      <c r="G72" s="21"/>
      <c r="H72" s="21"/>
      <c r="I72" s="20"/>
      <c r="J72" s="22"/>
      <c r="K72" s="23"/>
      <c r="L72" s="254" t="str">
        <f t="shared" si="110"/>
        <v/>
      </c>
      <c r="M72" s="125"/>
      <c r="N72" s="24"/>
      <c r="O72" s="211">
        <f t="shared" si="99"/>
        <v>0</v>
      </c>
      <c r="P72" s="25"/>
      <c r="Q72" s="211">
        <f t="shared" si="100"/>
        <v>0</v>
      </c>
      <c r="R72" s="25"/>
      <c r="S72" s="210">
        <f t="shared" si="70"/>
        <v>0</v>
      </c>
      <c r="T72" s="25"/>
      <c r="U72" s="211">
        <f t="shared" si="71"/>
        <v>0</v>
      </c>
      <c r="V72" s="25"/>
      <c r="W72" s="211">
        <f t="shared" si="72"/>
        <v>0</v>
      </c>
      <c r="X72" s="25"/>
      <c r="Y72" s="211">
        <f t="shared" si="73"/>
        <v>0</v>
      </c>
      <c r="Z72" s="25"/>
      <c r="AA72" s="211">
        <f t="shared" si="74"/>
        <v>0</v>
      </c>
      <c r="AB72" s="25"/>
      <c r="AC72" s="211">
        <f t="shared" si="75"/>
        <v>0</v>
      </c>
      <c r="AD72" s="25"/>
      <c r="AE72" s="211">
        <f t="shared" si="111"/>
        <v>0</v>
      </c>
      <c r="AF72" s="25"/>
      <c r="AG72" s="211">
        <f t="shared" si="112"/>
        <v>0</v>
      </c>
      <c r="AH72" s="24"/>
      <c r="AI72" s="128">
        <f t="shared" si="113"/>
        <v>0</v>
      </c>
      <c r="AJ72" s="25"/>
      <c r="AK72" s="128">
        <f t="shared" si="114"/>
        <v>0</v>
      </c>
      <c r="AL72" s="25"/>
      <c r="AM72" s="128">
        <f t="shared" si="115"/>
        <v>0</v>
      </c>
      <c r="AN72" s="25"/>
      <c r="AO72" s="128">
        <f t="shared" si="116"/>
        <v>0</v>
      </c>
      <c r="AP72" s="25"/>
      <c r="AQ72" s="128">
        <f t="shared" si="117"/>
        <v>0</v>
      </c>
      <c r="AR72" s="25"/>
      <c r="AS72" s="128">
        <f t="shared" si="118"/>
        <v>0</v>
      </c>
      <c r="AT72" s="25"/>
      <c r="AU72" s="128">
        <f t="shared" si="119"/>
        <v>0</v>
      </c>
      <c r="AV72" s="25"/>
      <c r="AW72" s="128">
        <f t="shared" si="120"/>
        <v>0</v>
      </c>
      <c r="AX72" s="25"/>
      <c r="AY72" s="128">
        <f t="shared" si="121"/>
        <v>0</v>
      </c>
      <c r="AZ72" s="25"/>
      <c r="BA72" s="130">
        <f t="shared" si="122"/>
        <v>0</v>
      </c>
      <c r="BB72" s="24"/>
      <c r="BC72" s="128">
        <f t="shared" si="123"/>
        <v>0</v>
      </c>
      <c r="BD72" s="25"/>
      <c r="BE72" s="128">
        <f t="shared" si="124"/>
        <v>0</v>
      </c>
      <c r="BF72" s="25"/>
      <c r="BG72" s="128">
        <f t="shared" si="125"/>
        <v>0</v>
      </c>
      <c r="BH72" s="25"/>
      <c r="BI72" s="128">
        <f t="shared" si="126"/>
        <v>0</v>
      </c>
      <c r="BJ72" s="25"/>
      <c r="BK72" s="128">
        <f t="shared" si="127"/>
        <v>0</v>
      </c>
      <c r="BL72" s="25"/>
      <c r="BM72" s="128">
        <f t="shared" si="128"/>
        <v>0</v>
      </c>
      <c r="BN72" s="25"/>
      <c r="BO72" s="128">
        <f t="shared" si="129"/>
        <v>0</v>
      </c>
      <c r="BP72" s="25"/>
      <c r="BQ72" s="128">
        <f t="shared" si="130"/>
        <v>0</v>
      </c>
      <c r="BR72" s="25"/>
      <c r="BS72" s="128">
        <f t="shared" si="131"/>
        <v>0</v>
      </c>
      <c r="BT72" s="25"/>
      <c r="BU72" s="130">
        <f t="shared" si="132"/>
        <v>0</v>
      </c>
      <c r="CA72" s="355">
        <v>19</v>
      </c>
      <c r="CB72" s="373"/>
      <c r="CC72" s="393"/>
      <c r="CD72" s="394"/>
      <c r="CE72" s="395"/>
      <c r="CF72" s="395"/>
      <c r="CG72" s="394"/>
      <c r="CH72" s="396"/>
      <c r="CI72" s="397"/>
      <c r="CJ72" s="124" t="str">
        <f t="shared" si="104"/>
        <v/>
      </c>
      <c r="CK72" s="398"/>
      <c r="CL72" s="399"/>
      <c r="CM72" s="128">
        <f t="shared" si="107"/>
        <v>0</v>
      </c>
      <c r="CN72" s="402"/>
      <c r="CO72" s="128">
        <f t="shared" si="108"/>
        <v>0</v>
      </c>
      <c r="CP72" s="402"/>
      <c r="CQ72" s="127">
        <f t="shared" si="106"/>
        <v>0</v>
      </c>
      <c r="CR72" s="402"/>
      <c r="CS72" s="128">
        <f t="shared" si="102"/>
        <v>0</v>
      </c>
      <c r="CT72" s="402"/>
      <c r="CU72" s="212">
        <f t="shared" si="103"/>
        <v>0</v>
      </c>
    </row>
    <row r="73" spans="3:99" ht="18.600000000000001" customHeight="1" x14ac:dyDescent="0.45">
      <c r="C73" s="10">
        <v>20</v>
      </c>
      <c r="D73" s="10"/>
      <c r="E73" s="18"/>
      <c r="F73" s="11"/>
      <c r="G73" s="13"/>
      <c r="H73" s="13"/>
      <c r="I73" s="11"/>
      <c r="J73" s="14"/>
      <c r="K73" s="15"/>
      <c r="L73" s="253" t="str">
        <f t="shared" si="110"/>
        <v/>
      </c>
      <c r="M73" s="125"/>
      <c r="N73" s="24"/>
      <c r="O73" s="211">
        <f t="shared" si="99"/>
        <v>0</v>
      </c>
      <c r="P73" s="25"/>
      <c r="Q73" s="211">
        <f t="shared" si="100"/>
        <v>0</v>
      </c>
      <c r="R73" s="25"/>
      <c r="S73" s="210">
        <f t="shared" si="70"/>
        <v>0</v>
      </c>
      <c r="T73" s="25"/>
      <c r="U73" s="211">
        <f t="shared" si="71"/>
        <v>0</v>
      </c>
      <c r="V73" s="25"/>
      <c r="W73" s="211">
        <f t="shared" si="72"/>
        <v>0</v>
      </c>
      <c r="X73" s="25"/>
      <c r="Y73" s="211">
        <f t="shared" si="73"/>
        <v>0</v>
      </c>
      <c r="Z73" s="25"/>
      <c r="AA73" s="211">
        <f t="shared" si="74"/>
        <v>0</v>
      </c>
      <c r="AB73" s="25"/>
      <c r="AC73" s="211">
        <f t="shared" si="75"/>
        <v>0</v>
      </c>
      <c r="AD73" s="25"/>
      <c r="AE73" s="211">
        <f t="shared" si="111"/>
        <v>0</v>
      </c>
      <c r="AF73" s="25"/>
      <c r="AG73" s="211">
        <f t="shared" si="112"/>
        <v>0</v>
      </c>
      <c r="AH73" s="24"/>
      <c r="AI73" s="128">
        <f t="shared" si="113"/>
        <v>0</v>
      </c>
      <c r="AJ73" s="25"/>
      <c r="AK73" s="128">
        <f t="shared" si="114"/>
        <v>0</v>
      </c>
      <c r="AL73" s="25"/>
      <c r="AM73" s="128">
        <f t="shared" si="115"/>
        <v>0</v>
      </c>
      <c r="AN73" s="25"/>
      <c r="AO73" s="128">
        <f t="shared" si="116"/>
        <v>0</v>
      </c>
      <c r="AP73" s="25"/>
      <c r="AQ73" s="128">
        <f t="shared" si="117"/>
        <v>0</v>
      </c>
      <c r="AR73" s="25"/>
      <c r="AS73" s="128">
        <f t="shared" si="118"/>
        <v>0</v>
      </c>
      <c r="AT73" s="25"/>
      <c r="AU73" s="128">
        <f t="shared" si="119"/>
        <v>0</v>
      </c>
      <c r="AV73" s="25"/>
      <c r="AW73" s="128">
        <f t="shared" si="120"/>
        <v>0</v>
      </c>
      <c r="AX73" s="25"/>
      <c r="AY73" s="128">
        <f t="shared" si="121"/>
        <v>0</v>
      </c>
      <c r="AZ73" s="25"/>
      <c r="BA73" s="130">
        <f t="shared" si="122"/>
        <v>0</v>
      </c>
      <c r="BB73" s="24"/>
      <c r="BC73" s="128">
        <f t="shared" si="123"/>
        <v>0</v>
      </c>
      <c r="BD73" s="25"/>
      <c r="BE73" s="128">
        <f t="shared" si="124"/>
        <v>0</v>
      </c>
      <c r="BF73" s="25"/>
      <c r="BG73" s="128">
        <f t="shared" si="125"/>
        <v>0</v>
      </c>
      <c r="BH73" s="25"/>
      <c r="BI73" s="128">
        <f t="shared" si="126"/>
        <v>0</v>
      </c>
      <c r="BJ73" s="25"/>
      <c r="BK73" s="128">
        <f t="shared" si="127"/>
        <v>0</v>
      </c>
      <c r="BL73" s="25"/>
      <c r="BM73" s="128">
        <f t="shared" si="128"/>
        <v>0</v>
      </c>
      <c r="BN73" s="25"/>
      <c r="BO73" s="128">
        <f t="shared" si="129"/>
        <v>0</v>
      </c>
      <c r="BP73" s="25"/>
      <c r="BQ73" s="128">
        <f t="shared" si="130"/>
        <v>0</v>
      </c>
      <c r="BR73" s="25"/>
      <c r="BS73" s="128">
        <f t="shared" si="131"/>
        <v>0</v>
      </c>
      <c r="BT73" s="25"/>
      <c r="BU73" s="130">
        <f t="shared" si="132"/>
        <v>0</v>
      </c>
      <c r="CA73" s="355">
        <v>20</v>
      </c>
      <c r="CB73" s="355"/>
      <c r="CC73" s="389"/>
      <c r="CD73" s="372"/>
      <c r="CE73" s="374"/>
      <c r="CF73" s="374"/>
      <c r="CG73" s="372"/>
      <c r="CH73" s="375"/>
      <c r="CI73" s="376"/>
      <c r="CJ73" s="123" t="str">
        <f t="shared" si="104"/>
        <v/>
      </c>
      <c r="CK73" s="377"/>
      <c r="CL73" s="399"/>
      <c r="CM73" s="128">
        <f t="shared" si="107"/>
        <v>0</v>
      </c>
      <c r="CN73" s="402"/>
      <c r="CO73" s="128">
        <f t="shared" si="108"/>
        <v>0</v>
      </c>
      <c r="CP73" s="402"/>
      <c r="CQ73" s="127">
        <f t="shared" si="106"/>
        <v>0</v>
      </c>
      <c r="CR73" s="402"/>
      <c r="CS73" s="128">
        <f t="shared" si="102"/>
        <v>0</v>
      </c>
      <c r="CT73" s="402"/>
      <c r="CU73" s="212">
        <f t="shared" si="103"/>
        <v>0</v>
      </c>
    </row>
    <row r="74" spans="3:99" ht="18.600000000000001" customHeight="1" x14ac:dyDescent="0.45">
      <c r="C74" s="12">
        <v>21</v>
      </c>
      <c r="D74" s="12"/>
      <c r="E74" s="19"/>
      <c r="F74" s="20"/>
      <c r="G74" s="21"/>
      <c r="H74" s="21"/>
      <c r="I74" s="20"/>
      <c r="J74" s="22"/>
      <c r="K74" s="23"/>
      <c r="L74" s="254" t="str">
        <f t="shared" si="110"/>
        <v/>
      </c>
      <c r="M74" s="125"/>
      <c r="N74" s="24"/>
      <c r="O74" s="211">
        <f t="shared" si="99"/>
        <v>0</v>
      </c>
      <c r="P74" s="25"/>
      <c r="Q74" s="211">
        <f t="shared" si="100"/>
        <v>0</v>
      </c>
      <c r="R74" s="25"/>
      <c r="S74" s="210">
        <f t="shared" si="70"/>
        <v>0</v>
      </c>
      <c r="T74" s="25"/>
      <c r="U74" s="211">
        <f t="shared" si="71"/>
        <v>0</v>
      </c>
      <c r="V74" s="25"/>
      <c r="W74" s="211">
        <f t="shared" si="72"/>
        <v>0</v>
      </c>
      <c r="X74" s="25"/>
      <c r="Y74" s="211">
        <f t="shared" si="73"/>
        <v>0</v>
      </c>
      <c r="Z74" s="25"/>
      <c r="AA74" s="211">
        <f t="shared" si="74"/>
        <v>0</v>
      </c>
      <c r="AB74" s="25"/>
      <c r="AC74" s="211">
        <f t="shared" si="75"/>
        <v>0</v>
      </c>
      <c r="AD74" s="25"/>
      <c r="AE74" s="211">
        <f t="shared" si="111"/>
        <v>0</v>
      </c>
      <c r="AF74" s="25"/>
      <c r="AG74" s="211">
        <f t="shared" si="112"/>
        <v>0</v>
      </c>
      <c r="AH74" s="24"/>
      <c r="AI74" s="128">
        <f t="shared" si="113"/>
        <v>0</v>
      </c>
      <c r="AJ74" s="25"/>
      <c r="AK74" s="128">
        <f t="shared" si="114"/>
        <v>0</v>
      </c>
      <c r="AL74" s="25"/>
      <c r="AM74" s="128">
        <f t="shared" si="115"/>
        <v>0</v>
      </c>
      <c r="AN74" s="25"/>
      <c r="AO74" s="128">
        <f t="shared" si="116"/>
        <v>0</v>
      </c>
      <c r="AP74" s="25"/>
      <c r="AQ74" s="128">
        <f t="shared" si="117"/>
        <v>0</v>
      </c>
      <c r="AR74" s="25"/>
      <c r="AS74" s="128">
        <f t="shared" si="118"/>
        <v>0</v>
      </c>
      <c r="AT74" s="25"/>
      <c r="AU74" s="128">
        <f t="shared" si="119"/>
        <v>0</v>
      </c>
      <c r="AV74" s="25"/>
      <c r="AW74" s="128">
        <f t="shared" si="120"/>
        <v>0</v>
      </c>
      <c r="AX74" s="25"/>
      <c r="AY74" s="128">
        <f t="shared" si="121"/>
        <v>0</v>
      </c>
      <c r="AZ74" s="25"/>
      <c r="BA74" s="130">
        <f t="shared" si="122"/>
        <v>0</v>
      </c>
      <c r="BB74" s="24"/>
      <c r="BC74" s="128">
        <f t="shared" si="123"/>
        <v>0</v>
      </c>
      <c r="BD74" s="25"/>
      <c r="BE74" s="128">
        <f t="shared" si="124"/>
        <v>0</v>
      </c>
      <c r="BF74" s="25"/>
      <c r="BG74" s="128">
        <f t="shared" si="125"/>
        <v>0</v>
      </c>
      <c r="BH74" s="25"/>
      <c r="BI74" s="128">
        <f t="shared" si="126"/>
        <v>0</v>
      </c>
      <c r="BJ74" s="25"/>
      <c r="BK74" s="128">
        <f t="shared" si="127"/>
        <v>0</v>
      </c>
      <c r="BL74" s="25"/>
      <c r="BM74" s="128">
        <f t="shared" si="128"/>
        <v>0</v>
      </c>
      <c r="BN74" s="25"/>
      <c r="BO74" s="128">
        <f t="shared" si="129"/>
        <v>0</v>
      </c>
      <c r="BP74" s="25"/>
      <c r="BQ74" s="128">
        <f t="shared" si="130"/>
        <v>0</v>
      </c>
      <c r="BR74" s="25"/>
      <c r="BS74" s="128">
        <f t="shared" si="131"/>
        <v>0</v>
      </c>
      <c r="BT74" s="25"/>
      <c r="BU74" s="130">
        <f t="shared" si="132"/>
        <v>0</v>
      </c>
      <c r="CA74" s="373">
        <v>21</v>
      </c>
      <c r="CB74" s="373"/>
      <c r="CC74" s="393"/>
      <c r="CD74" s="394"/>
      <c r="CE74" s="395"/>
      <c r="CF74" s="395"/>
      <c r="CG74" s="394"/>
      <c r="CH74" s="396"/>
      <c r="CI74" s="397"/>
      <c r="CJ74" s="124" t="str">
        <f t="shared" si="104"/>
        <v/>
      </c>
      <c r="CK74" s="398"/>
      <c r="CL74" s="399"/>
      <c r="CM74" s="128">
        <f t="shared" si="107"/>
        <v>0</v>
      </c>
      <c r="CN74" s="402"/>
      <c r="CO74" s="128">
        <f t="shared" si="108"/>
        <v>0</v>
      </c>
      <c r="CP74" s="402"/>
      <c r="CQ74" s="127">
        <f t="shared" si="106"/>
        <v>0</v>
      </c>
      <c r="CR74" s="402"/>
      <c r="CS74" s="128">
        <f t="shared" si="102"/>
        <v>0</v>
      </c>
      <c r="CT74" s="402"/>
      <c r="CU74" s="212">
        <f t="shared" si="103"/>
        <v>0</v>
      </c>
    </row>
    <row r="75" spans="3:99" ht="18.600000000000001" customHeight="1" x14ac:dyDescent="0.45">
      <c r="C75" s="10">
        <v>22</v>
      </c>
      <c r="D75" s="12"/>
      <c r="E75" s="19"/>
      <c r="F75" s="20"/>
      <c r="G75" s="21"/>
      <c r="H75" s="21"/>
      <c r="I75" s="20"/>
      <c r="J75" s="22"/>
      <c r="K75" s="23"/>
      <c r="L75" s="254" t="str">
        <f t="shared" si="110"/>
        <v/>
      </c>
      <c r="M75" s="125"/>
      <c r="N75" s="24"/>
      <c r="O75" s="211">
        <f t="shared" si="99"/>
        <v>0</v>
      </c>
      <c r="P75" s="25"/>
      <c r="Q75" s="211">
        <f t="shared" si="100"/>
        <v>0</v>
      </c>
      <c r="R75" s="25"/>
      <c r="S75" s="210">
        <f t="shared" si="70"/>
        <v>0</v>
      </c>
      <c r="T75" s="25"/>
      <c r="U75" s="211">
        <f t="shared" si="71"/>
        <v>0</v>
      </c>
      <c r="V75" s="25"/>
      <c r="W75" s="211">
        <f t="shared" si="72"/>
        <v>0</v>
      </c>
      <c r="X75" s="25"/>
      <c r="Y75" s="211">
        <f t="shared" si="73"/>
        <v>0</v>
      </c>
      <c r="Z75" s="25"/>
      <c r="AA75" s="211">
        <f t="shared" si="74"/>
        <v>0</v>
      </c>
      <c r="AB75" s="25"/>
      <c r="AC75" s="211">
        <f t="shared" si="75"/>
        <v>0</v>
      </c>
      <c r="AD75" s="25"/>
      <c r="AE75" s="211">
        <f t="shared" si="111"/>
        <v>0</v>
      </c>
      <c r="AF75" s="25"/>
      <c r="AG75" s="211">
        <f t="shared" si="112"/>
        <v>0</v>
      </c>
      <c r="AH75" s="24"/>
      <c r="AI75" s="128">
        <f t="shared" si="113"/>
        <v>0</v>
      </c>
      <c r="AJ75" s="25"/>
      <c r="AK75" s="128">
        <f t="shared" si="114"/>
        <v>0</v>
      </c>
      <c r="AL75" s="25"/>
      <c r="AM75" s="128">
        <f t="shared" si="115"/>
        <v>0</v>
      </c>
      <c r="AN75" s="25"/>
      <c r="AO75" s="128">
        <f t="shared" si="116"/>
        <v>0</v>
      </c>
      <c r="AP75" s="25"/>
      <c r="AQ75" s="128">
        <f t="shared" si="117"/>
        <v>0</v>
      </c>
      <c r="AR75" s="25"/>
      <c r="AS75" s="128">
        <f t="shared" si="118"/>
        <v>0</v>
      </c>
      <c r="AT75" s="25"/>
      <c r="AU75" s="128">
        <f t="shared" si="119"/>
        <v>0</v>
      </c>
      <c r="AV75" s="25"/>
      <c r="AW75" s="128">
        <f t="shared" si="120"/>
        <v>0</v>
      </c>
      <c r="AX75" s="25"/>
      <c r="AY75" s="128">
        <f t="shared" si="121"/>
        <v>0</v>
      </c>
      <c r="AZ75" s="25"/>
      <c r="BA75" s="130">
        <f t="shared" si="122"/>
        <v>0</v>
      </c>
      <c r="BB75" s="24"/>
      <c r="BC75" s="128">
        <f t="shared" si="123"/>
        <v>0</v>
      </c>
      <c r="BD75" s="25"/>
      <c r="BE75" s="128">
        <f t="shared" si="124"/>
        <v>0</v>
      </c>
      <c r="BF75" s="25"/>
      <c r="BG75" s="128">
        <f t="shared" si="125"/>
        <v>0</v>
      </c>
      <c r="BH75" s="25"/>
      <c r="BI75" s="128">
        <f t="shared" si="126"/>
        <v>0</v>
      </c>
      <c r="BJ75" s="25"/>
      <c r="BK75" s="128">
        <f t="shared" si="127"/>
        <v>0</v>
      </c>
      <c r="BL75" s="25"/>
      <c r="BM75" s="128">
        <f t="shared" si="128"/>
        <v>0</v>
      </c>
      <c r="BN75" s="25"/>
      <c r="BO75" s="128">
        <f t="shared" si="129"/>
        <v>0</v>
      </c>
      <c r="BP75" s="25"/>
      <c r="BQ75" s="128">
        <f t="shared" si="130"/>
        <v>0</v>
      </c>
      <c r="BR75" s="25"/>
      <c r="BS75" s="128">
        <f t="shared" si="131"/>
        <v>0</v>
      </c>
      <c r="BT75" s="25"/>
      <c r="BU75" s="130">
        <f t="shared" si="132"/>
        <v>0</v>
      </c>
      <c r="CA75" s="355">
        <v>22</v>
      </c>
      <c r="CB75" s="373"/>
      <c r="CC75" s="393"/>
      <c r="CD75" s="394"/>
      <c r="CE75" s="395"/>
      <c r="CF75" s="395"/>
      <c r="CG75" s="394"/>
      <c r="CH75" s="396"/>
      <c r="CI75" s="397"/>
      <c r="CJ75" s="124" t="str">
        <f t="shared" si="104"/>
        <v/>
      </c>
      <c r="CK75" s="398"/>
      <c r="CL75" s="399"/>
      <c r="CM75" s="128">
        <f t="shared" si="107"/>
        <v>0</v>
      </c>
      <c r="CN75" s="402"/>
      <c r="CO75" s="128">
        <f t="shared" si="108"/>
        <v>0</v>
      </c>
      <c r="CP75" s="402"/>
      <c r="CQ75" s="127">
        <f t="shared" si="106"/>
        <v>0</v>
      </c>
      <c r="CR75" s="402"/>
      <c r="CS75" s="128">
        <f t="shared" si="102"/>
        <v>0</v>
      </c>
      <c r="CT75" s="402"/>
      <c r="CU75" s="212">
        <f t="shared" si="103"/>
        <v>0</v>
      </c>
    </row>
    <row r="76" spans="3:99" ht="18.600000000000001" customHeight="1" x14ac:dyDescent="0.45">
      <c r="C76" s="10">
        <v>23</v>
      </c>
      <c r="D76" s="12"/>
      <c r="E76" s="19"/>
      <c r="F76" s="20"/>
      <c r="G76" s="21"/>
      <c r="H76" s="21"/>
      <c r="I76" s="20"/>
      <c r="J76" s="22"/>
      <c r="K76" s="23"/>
      <c r="L76" s="254" t="str">
        <f t="shared" si="110"/>
        <v/>
      </c>
      <c r="M76" s="125"/>
      <c r="N76" s="24"/>
      <c r="O76" s="211">
        <f t="shared" si="99"/>
        <v>0</v>
      </c>
      <c r="P76" s="25"/>
      <c r="Q76" s="211">
        <f t="shared" si="100"/>
        <v>0</v>
      </c>
      <c r="R76" s="25"/>
      <c r="S76" s="210">
        <f t="shared" si="70"/>
        <v>0</v>
      </c>
      <c r="T76" s="25"/>
      <c r="U76" s="211">
        <f t="shared" si="71"/>
        <v>0</v>
      </c>
      <c r="V76" s="25"/>
      <c r="W76" s="211">
        <f t="shared" si="72"/>
        <v>0</v>
      </c>
      <c r="X76" s="25"/>
      <c r="Y76" s="211">
        <f t="shared" si="73"/>
        <v>0</v>
      </c>
      <c r="Z76" s="25"/>
      <c r="AA76" s="211">
        <f t="shared" si="74"/>
        <v>0</v>
      </c>
      <c r="AB76" s="25"/>
      <c r="AC76" s="211">
        <f t="shared" si="75"/>
        <v>0</v>
      </c>
      <c r="AD76" s="25"/>
      <c r="AE76" s="211">
        <f t="shared" si="111"/>
        <v>0</v>
      </c>
      <c r="AF76" s="25"/>
      <c r="AG76" s="211">
        <f t="shared" si="112"/>
        <v>0</v>
      </c>
      <c r="AH76" s="24"/>
      <c r="AI76" s="128">
        <f t="shared" si="113"/>
        <v>0</v>
      </c>
      <c r="AJ76" s="25"/>
      <c r="AK76" s="128">
        <f t="shared" si="114"/>
        <v>0</v>
      </c>
      <c r="AL76" s="25"/>
      <c r="AM76" s="128">
        <f t="shared" si="115"/>
        <v>0</v>
      </c>
      <c r="AN76" s="25"/>
      <c r="AO76" s="128">
        <f t="shared" si="116"/>
        <v>0</v>
      </c>
      <c r="AP76" s="25"/>
      <c r="AQ76" s="128">
        <f t="shared" si="117"/>
        <v>0</v>
      </c>
      <c r="AR76" s="25"/>
      <c r="AS76" s="128">
        <f t="shared" si="118"/>
        <v>0</v>
      </c>
      <c r="AT76" s="25"/>
      <c r="AU76" s="128">
        <f t="shared" si="119"/>
        <v>0</v>
      </c>
      <c r="AV76" s="25"/>
      <c r="AW76" s="128">
        <f t="shared" si="120"/>
        <v>0</v>
      </c>
      <c r="AX76" s="25"/>
      <c r="AY76" s="128">
        <f t="shared" si="121"/>
        <v>0</v>
      </c>
      <c r="AZ76" s="25"/>
      <c r="BA76" s="130">
        <f t="shared" si="122"/>
        <v>0</v>
      </c>
      <c r="BB76" s="24"/>
      <c r="BC76" s="128">
        <f t="shared" si="123"/>
        <v>0</v>
      </c>
      <c r="BD76" s="25"/>
      <c r="BE76" s="128">
        <f t="shared" si="124"/>
        <v>0</v>
      </c>
      <c r="BF76" s="25"/>
      <c r="BG76" s="128">
        <f t="shared" si="125"/>
        <v>0</v>
      </c>
      <c r="BH76" s="25"/>
      <c r="BI76" s="128">
        <f t="shared" si="126"/>
        <v>0</v>
      </c>
      <c r="BJ76" s="25"/>
      <c r="BK76" s="128">
        <f t="shared" si="127"/>
        <v>0</v>
      </c>
      <c r="BL76" s="25"/>
      <c r="BM76" s="128">
        <f t="shared" si="128"/>
        <v>0</v>
      </c>
      <c r="BN76" s="25"/>
      <c r="BO76" s="128">
        <f t="shared" si="129"/>
        <v>0</v>
      </c>
      <c r="BP76" s="25"/>
      <c r="BQ76" s="128">
        <f t="shared" si="130"/>
        <v>0</v>
      </c>
      <c r="BR76" s="25"/>
      <c r="BS76" s="128">
        <f t="shared" si="131"/>
        <v>0</v>
      </c>
      <c r="BT76" s="25"/>
      <c r="BU76" s="130">
        <f t="shared" si="132"/>
        <v>0</v>
      </c>
      <c r="CA76" s="355">
        <v>23</v>
      </c>
      <c r="CB76" s="373"/>
      <c r="CC76" s="393"/>
      <c r="CD76" s="394"/>
      <c r="CE76" s="395"/>
      <c r="CF76" s="395"/>
      <c r="CG76" s="394"/>
      <c r="CH76" s="396"/>
      <c r="CI76" s="397"/>
      <c r="CJ76" s="124" t="str">
        <f t="shared" si="104"/>
        <v/>
      </c>
      <c r="CK76" s="398"/>
      <c r="CL76" s="399"/>
      <c r="CM76" s="128">
        <f t="shared" si="107"/>
        <v>0</v>
      </c>
      <c r="CN76" s="402"/>
      <c r="CO76" s="128">
        <f t="shared" si="108"/>
        <v>0</v>
      </c>
      <c r="CP76" s="402"/>
      <c r="CQ76" s="127">
        <f t="shared" si="106"/>
        <v>0</v>
      </c>
      <c r="CR76" s="402"/>
      <c r="CS76" s="128">
        <f t="shared" si="102"/>
        <v>0</v>
      </c>
      <c r="CT76" s="402"/>
      <c r="CU76" s="212">
        <f t="shared" si="103"/>
        <v>0</v>
      </c>
    </row>
    <row r="77" spans="3:99" ht="18.600000000000001" customHeight="1" x14ac:dyDescent="0.45">
      <c r="C77" s="10">
        <v>24</v>
      </c>
      <c r="D77" s="12"/>
      <c r="E77" s="19"/>
      <c r="F77" s="20"/>
      <c r="G77" s="21"/>
      <c r="H77" s="21"/>
      <c r="I77" s="20"/>
      <c r="J77" s="22"/>
      <c r="K77" s="23"/>
      <c r="L77" s="254" t="str">
        <f t="shared" si="110"/>
        <v/>
      </c>
      <c r="M77" s="125"/>
      <c r="N77" s="24"/>
      <c r="O77" s="211">
        <f t="shared" si="99"/>
        <v>0</v>
      </c>
      <c r="P77" s="25"/>
      <c r="Q77" s="211">
        <f t="shared" si="100"/>
        <v>0</v>
      </c>
      <c r="R77" s="25"/>
      <c r="S77" s="210">
        <f t="shared" si="70"/>
        <v>0</v>
      </c>
      <c r="T77" s="25"/>
      <c r="U77" s="211">
        <f t="shared" si="71"/>
        <v>0</v>
      </c>
      <c r="V77" s="25"/>
      <c r="W77" s="211">
        <f t="shared" si="72"/>
        <v>0</v>
      </c>
      <c r="X77" s="25"/>
      <c r="Y77" s="211">
        <f t="shared" si="73"/>
        <v>0</v>
      </c>
      <c r="Z77" s="25"/>
      <c r="AA77" s="211">
        <f t="shared" si="74"/>
        <v>0</v>
      </c>
      <c r="AB77" s="25"/>
      <c r="AC77" s="211">
        <f t="shared" si="75"/>
        <v>0</v>
      </c>
      <c r="AD77" s="25"/>
      <c r="AE77" s="211">
        <f t="shared" si="111"/>
        <v>0</v>
      </c>
      <c r="AF77" s="25"/>
      <c r="AG77" s="211">
        <f t="shared" si="112"/>
        <v>0</v>
      </c>
      <c r="AH77" s="24"/>
      <c r="AI77" s="128">
        <f t="shared" si="113"/>
        <v>0</v>
      </c>
      <c r="AJ77" s="25"/>
      <c r="AK77" s="128">
        <f t="shared" si="114"/>
        <v>0</v>
      </c>
      <c r="AL77" s="25"/>
      <c r="AM77" s="128">
        <f t="shared" si="115"/>
        <v>0</v>
      </c>
      <c r="AN77" s="25"/>
      <c r="AO77" s="128">
        <f t="shared" si="116"/>
        <v>0</v>
      </c>
      <c r="AP77" s="25"/>
      <c r="AQ77" s="128">
        <f t="shared" si="117"/>
        <v>0</v>
      </c>
      <c r="AR77" s="25"/>
      <c r="AS77" s="128">
        <f t="shared" si="118"/>
        <v>0</v>
      </c>
      <c r="AT77" s="25"/>
      <c r="AU77" s="128">
        <f t="shared" si="119"/>
        <v>0</v>
      </c>
      <c r="AV77" s="25"/>
      <c r="AW77" s="128">
        <f t="shared" si="120"/>
        <v>0</v>
      </c>
      <c r="AX77" s="25"/>
      <c r="AY77" s="128">
        <f t="shared" si="121"/>
        <v>0</v>
      </c>
      <c r="AZ77" s="25"/>
      <c r="BA77" s="130">
        <f t="shared" si="122"/>
        <v>0</v>
      </c>
      <c r="BB77" s="24"/>
      <c r="BC77" s="128">
        <f t="shared" si="123"/>
        <v>0</v>
      </c>
      <c r="BD77" s="25"/>
      <c r="BE77" s="128">
        <f t="shared" si="124"/>
        <v>0</v>
      </c>
      <c r="BF77" s="25"/>
      <c r="BG77" s="128">
        <f t="shared" si="125"/>
        <v>0</v>
      </c>
      <c r="BH77" s="25"/>
      <c r="BI77" s="128">
        <f t="shared" si="126"/>
        <v>0</v>
      </c>
      <c r="BJ77" s="25"/>
      <c r="BK77" s="128">
        <f t="shared" si="127"/>
        <v>0</v>
      </c>
      <c r="BL77" s="25"/>
      <c r="BM77" s="128">
        <f t="shared" si="128"/>
        <v>0</v>
      </c>
      <c r="BN77" s="25"/>
      <c r="BO77" s="128">
        <f t="shared" si="129"/>
        <v>0</v>
      </c>
      <c r="BP77" s="25"/>
      <c r="BQ77" s="128">
        <f t="shared" si="130"/>
        <v>0</v>
      </c>
      <c r="BR77" s="25"/>
      <c r="BS77" s="128">
        <f t="shared" si="131"/>
        <v>0</v>
      </c>
      <c r="BT77" s="25"/>
      <c r="BU77" s="130">
        <f t="shared" si="132"/>
        <v>0</v>
      </c>
      <c r="CA77" s="355">
        <v>24</v>
      </c>
      <c r="CB77" s="373"/>
      <c r="CC77" s="393"/>
      <c r="CD77" s="394"/>
      <c r="CE77" s="395"/>
      <c r="CF77" s="395"/>
      <c r="CG77" s="394"/>
      <c r="CH77" s="396"/>
      <c r="CI77" s="397"/>
      <c r="CJ77" s="124" t="str">
        <f t="shared" si="104"/>
        <v/>
      </c>
      <c r="CK77" s="398"/>
      <c r="CL77" s="399"/>
      <c r="CM77" s="128">
        <f t="shared" si="107"/>
        <v>0</v>
      </c>
      <c r="CN77" s="402"/>
      <c r="CO77" s="128">
        <f t="shared" si="108"/>
        <v>0</v>
      </c>
      <c r="CP77" s="402"/>
      <c r="CQ77" s="127">
        <f t="shared" si="106"/>
        <v>0</v>
      </c>
      <c r="CR77" s="402"/>
      <c r="CS77" s="128">
        <f t="shared" si="102"/>
        <v>0</v>
      </c>
      <c r="CT77" s="402"/>
      <c r="CU77" s="212">
        <f t="shared" si="103"/>
        <v>0</v>
      </c>
    </row>
    <row r="78" spans="3:99" ht="18.600000000000001" customHeight="1" x14ac:dyDescent="0.45">
      <c r="C78" s="10">
        <v>25</v>
      </c>
      <c r="D78" s="12"/>
      <c r="E78" s="19"/>
      <c r="F78" s="20"/>
      <c r="G78" s="21"/>
      <c r="H78" s="21"/>
      <c r="I78" s="20"/>
      <c r="J78" s="22"/>
      <c r="K78" s="23"/>
      <c r="L78" s="254" t="str">
        <f t="shared" si="110"/>
        <v/>
      </c>
      <c r="M78" s="125"/>
      <c r="N78" s="24"/>
      <c r="O78" s="211">
        <f t="shared" si="99"/>
        <v>0</v>
      </c>
      <c r="P78" s="25"/>
      <c r="Q78" s="211">
        <f t="shared" si="100"/>
        <v>0</v>
      </c>
      <c r="R78" s="25"/>
      <c r="S78" s="210">
        <f t="shared" si="70"/>
        <v>0</v>
      </c>
      <c r="T78" s="25"/>
      <c r="U78" s="211">
        <f t="shared" si="71"/>
        <v>0</v>
      </c>
      <c r="V78" s="25"/>
      <c r="W78" s="211">
        <f t="shared" si="72"/>
        <v>0</v>
      </c>
      <c r="X78" s="25"/>
      <c r="Y78" s="211">
        <f t="shared" si="73"/>
        <v>0</v>
      </c>
      <c r="Z78" s="25"/>
      <c r="AA78" s="211">
        <f t="shared" si="74"/>
        <v>0</v>
      </c>
      <c r="AB78" s="25"/>
      <c r="AC78" s="211">
        <f t="shared" si="75"/>
        <v>0</v>
      </c>
      <c r="AD78" s="25"/>
      <c r="AE78" s="211">
        <f t="shared" si="111"/>
        <v>0</v>
      </c>
      <c r="AF78" s="25"/>
      <c r="AG78" s="211">
        <f t="shared" si="112"/>
        <v>0</v>
      </c>
      <c r="AH78" s="24"/>
      <c r="AI78" s="128">
        <f t="shared" si="113"/>
        <v>0</v>
      </c>
      <c r="AJ78" s="25"/>
      <c r="AK78" s="128">
        <f t="shared" si="114"/>
        <v>0</v>
      </c>
      <c r="AL78" s="25"/>
      <c r="AM78" s="128">
        <f t="shared" si="115"/>
        <v>0</v>
      </c>
      <c r="AN78" s="25"/>
      <c r="AO78" s="128">
        <f t="shared" si="116"/>
        <v>0</v>
      </c>
      <c r="AP78" s="25"/>
      <c r="AQ78" s="128">
        <f t="shared" si="117"/>
        <v>0</v>
      </c>
      <c r="AR78" s="25"/>
      <c r="AS78" s="128">
        <f t="shared" si="118"/>
        <v>0</v>
      </c>
      <c r="AT78" s="25"/>
      <c r="AU78" s="128">
        <f t="shared" si="119"/>
        <v>0</v>
      </c>
      <c r="AV78" s="25"/>
      <c r="AW78" s="128">
        <f t="shared" si="120"/>
        <v>0</v>
      </c>
      <c r="AX78" s="25"/>
      <c r="AY78" s="128">
        <f t="shared" si="121"/>
        <v>0</v>
      </c>
      <c r="AZ78" s="25"/>
      <c r="BA78" s="130">
        <f t="shared" si="122"/>
        <v>0</v>
      </c>
      <c r="BB78" s="24"/>
      <c r="BC78" s="128">
        <f t="shared" si="123"/>
        <v>0</v>
      </c>
      <c r="BD78" s="25"/>
      <c r="BE78" s="128">
        <f t="shared" si="124"/>
        <v>0</v>
      </c>
      <c r="BF78" s="25"/>
      <c r="BG78" s="128">
        <f t="shared" si="125"/>
        <v>0</v>
      </c>
      <c r="BH78" s="25"/>
      <c r="BI78" s="128">
        <f t="shared" si="126"/>
        <v>0</v>
      </c>
      <c r="BJ78" s="25"/>
      <c r="BK78" s="128">
        <f t="shared" si="127"/>
        <v>0</v>
      </c>
      <c r="BL78" s="25"/>
      <c r="BM78" s="128">
        <f t="shared" si="128"/>
        <v>0</v>
      </c>
      <c r="BN78" s="25"/>
      <c r="BO78" s="128">
        <f t="shared" si="129"/>
        <v>0</v>
      </c>
      <c r="BP78" s="25"/>
      <c r="BQ78" s="128">
        <f t="shared" si="130"/>
        <v>0</v>
      </c>
      <c r="BR78" s="25"/>
      <c r="BS78" s="128">
        <f t="shared" si="131"/>
        <v>0</v>
      </c>
      <c r="BT78" s="25"/>
      <c r="BU78" s="130">
        <f t="shared" si="132"/>
        <v>0</v>
      </c>
      <c r="CA78" s="355">
        <v>25</v>
      </c>
      <c r="CB78" s="373"/>
      <c r="CC78" s="393"/>
      <c r="CD78" s="394"/>
      <c r="CE78" s="395"/>
      <c r="CF78" s="395"/>
      <c r="CG78" s="394"/>
      <c r="CH78" s="396"/>
      <c r="CI78" s="397"/>
      <c r="CJ78" s="124" t="str">
        <f t="shared" si="104"/>
        <v/>
      </c>
      <c r="CK78" s="398"/>
      <c r="CL78" s="399"/>
      <c r="CM78" s="128">
        <f t="shared" si="107"/>
        <v>0</v>
      </c>
      <c r="CN78" s="402"/>
      <c r="CO78" s="128">
        <f t="shared" si="108"/>
        <v>0</v>
      </c>
      <c r="CP78" s="402"/>
      <c r="CQ78" s="127">
        <f t="shared" si="106"/>
        <v>0</v>
      </c>
      <c r="CR78" s="402"/>
      <c r="CS78" s="128">
        <f t="shared" si="102"/>
        <v>0</v>
      </c>
      <c r="CT78" s="402"/>
      <c r="CU78" s="212">
        <f t="shared" si="103"/>
        <v>0</v>
      </c>
    </row>
    <row r="79" spans="3:99" ht="18.600000000000001" customHeight="1" x14ac:dyDescent="0.45">
      <c r="C79" s="10">
        <v>26</v>
      </c>
      <c r="D79" s="12"/>
      <c r="E79" s="19"/>
      <c r="F79" s="20"/>
      <c r="G79" s="21"/>
      <c r="H79" s="21"/>
      <c r="I79" s="20"/>
      <c r="J79" s="22"/>
      <c r="K79" s="23"/>
      <c r="L79" s="254" t="str">
        <f t="shared" si="110"/>
        <v/>
      </c>
      <c r="M79" s="125"/>
      <c r="N79" s="24"/>
      <c r="O79" s="211">
        <f t="shared" si="99"/>
        <v>0</v>
      </c>
      <c r="P79" s="25"/>
      <c r="Q79" s="211">
        <f t="shared" si="100"/>
        <v>0</v>
      </c>
      <c r="R79" s="25"/>
      <c r="S79" s="210">
        <f t="shared" si="70"/>
        <v>0</v>
      </c>
      <c r="T79" s="25"/>
      <c r="U79" s="211">
        <f t="shared" si="71"/>
        <v>0</v>
      </c>
      <c r="V79" s="25"/>
      <c r="W79" s="211">
        <f t="shared" si="72"/>
        <v>0</v>
      </c>
      <c r="X79" s="25"/>
      <c r="Y79" s="211">
        <f t="shared" si="73"/>
        <v>0</v>
      </c>
      <c r="Z79" s="25"/>
      <c r="AA79" s="211">
        <f t="shared" si="74"/>
        <v>0</v>
      </c>
      <c r="AB79" s="25"/>
      <c r="AC79" s="211">
        <f t="shared" si="75"/>
        <v>0</v>
      </c>
      <c r="AD79" s="25"/>
      <c r="AE79" s="211">
        <f t="shared" si="111"/>
        <v>0</v>
      </c>
      <c r="AF79" s="25"/>
      <c r="AG79" s="211">
        <f t="shared" si="112"/>
        <v>0</v>
      </c>
      <c r="AH79" s="24"/>
      <c r="AI79" s="128">
        <f t="shared" si="113"/>
        <v>0</v>
      </c>
      <c r="AJ79" s="25"/>
      <c r="AK79" s="128">
        <f t="shared" si="114"/>
        <v>0</v>
      </c>
      <c r="AL79" s="25"/>
      <c r="AM79" s="128">
        <f t="shared" si="115"/>
        <v>0</v>
      </c>
      <c r="AN79" s="25"/>
      <c r="AO79" s="128">
        <f t="shared" si="116"/>
        <v>0</v>
      </c>
      <c r="AP79" s="25"/>
      <c r="AQ79" s="128">
        <f t="shared" si="117"/>
        <v>0</v>
      </c>
      <c r="AR79" s="25"/>
      <c r="AS79" s="128">
        <f t="shared" si="118"/>
        <v>0</v>
      </c>
      <c r="AT79" s="25"/>
      <c r="AU79" s="128">
        <f t="shared" si="119"/>
        <v>0</v>
      </c>
      <c r="AV79" s="25"/>
      <c r="AW79" s="128">
        <f t="shared" si="120"/>
        <v>0</v>
      </c>
      <c r="AX79" s="25"/>
      <c r="AY79" s="128">
        <f t="shared" si="121"/>
        <v>0</v>
      </c>
      <c r="AZ79" s="25"/>
      <c r="BA79" s="130">
        <f t="shared" si="122"/>
        <v>0</v>
      </c>
      <c r="BB79" s="24"/>
      <c r="BC79" s="128">
        <f t="shared" si="123"/>
        <v>0</v>
      </c>
      <c r="BD79" s="25"/>
      <c r="BE79" s="128">
        <f t="shared" si="124"/>
        <v>0</v>
      </c>
      <c r="BF79" s="25"/>
      <c r="BG79" s="128">
        <f t="shared" si="125"/>
        <v>0</v>
      </c>
      <c r="BH79" s="25"/>
      <c r="BI79" s="128">
        <f t="shared" si="126"/>
        <v>0</v>
      </c>
      <c r="BJ79" s="25"/>
      <c r="BK79" s="128">
        <f t="shared" si="127"/>
        <v>0</v>
      </c>
      <c r="BL79" s="25"/>
      <c r="BM79" s="128">
        <f t="shared" si="128"/>
        <v>0</v>
      </c>
      <c r="BN79" s="25"/>
      <c r="BO79" s="128">
        <f t="shared" si="129"/>
        <v>0</v>
      </c>
      <c r="BP79" s="25"/>
      <c r="BQ79" s="128">
        <f t="shared" si="130"/>
        <v>0</v>
      </c>
      <c r="BR79" s="25"/>
      <c r="BS79" s="128">
        <f t="shared" si="131"/>
        <v>0</v>
      </c>
      <c r="BT79" s="25"/>
      <c r="BU79" s="130">
        <f t="shared" si="132"/>
        <v>0</v>
      </c>
      <c r="CA79" s="355">
        <v>26</v>
      </c>
      <c r="CB79" s="373"/>
      <c r="CC79" s="393"/>
      <c r="CD79" s="394"/>
      <c r="CE79" s="395"/>
      <c r="CF79" s="395"/>
      <c r="CG79" s="394"/>
      <c r="CH79" s="396"/>
      <c r="CI79" s="397"/>
      <c r="CJ79" s="124" t="str">
        <f t="shared" si="104"/>
        <v/>
      </c>
      <c r="CK79" s="398"/>
      <c r="CL79" s="399"/>
      <c r="CM79" s="128">
        <f t="shared" si="107"/>
        <v>0</v>
      </c>
      <c r="CN79" s="402"/>
      <c r="CO79" s="128">
        <f t="shared" si="108"/>
        <v>0</v>
      </c>
      <c r="CP79" s="402"/>
      <c r="CQ79" s="127">
        <f t="shared" si="106"/>
        <v>0</v>
      </c>
      <c r="CR79" s="402"/>
      <c r="CS79" s="128">
        <f t="shared" si="102"/>
        <v>0</v>
      </c>
      <c r="CT79" s="402"/>
      <c r="CU79" s="212">
        <f t="shared" si="103"/>
        <v>0</v>
      </c>
    </row>
    <row r="80" spans="3:99" ht="18.600000000000001" customHeight="1" x14ac:dyDescent="0.45">
      <c r="C80" s="10">
        <v>27</v>
      </c>
      <c r="D80" s="12"/>
      <c r="E80" s="19"/>
      <c r="F80" s="20"/>
      <c r="G80" s="21"/>
      <c r="H80" s="21"/>
      <c r="I80" s="20"/>
      <c r="J80" s="22"/>
      <c r="K80" s="23"/>
      <c r="L80" s="254" t="str">
        <f t="shared" si="110"/>
        <v/>
      </c>
      <c r="M80" s="125"/>
      <c r="N80" s="24"/>
      <c r="O80" s="211">
        <f t="shared" si="99"/>
        <v>0</v>
      </c>
      <c r="P80" s="25"/>
      <c r="Q80" s="211">
        <f t="shared" si="100"/>
        <v>0</v>
      </c>
      <c r="R80" s="25"/>
      <c r="S80" s="210">
        <f t="shared" si="70"/>
        <v>0</v>
      </c>
      <c r="T80" s="25"/>
      <c r="U80" s="211">
        <f t="shared" si="71"/>
        <v>0</v>
      </c>
      <c r="V80" s="25"/>
      <c r="W80" s="211">
        <f t="shared" si="72"/>
        <v>0</v>
      </c>
      <c r="X80" s="25"/>
      <c r="Y80" s="211">
        <f t="shared" si="73"/>
        <v>0</v>
      </c>
      <c r="Z80" s="25"/>
      <c r="AA80" s="211">
        <f t="shared" si="74"/>
        <v>0</v>
      </c>
      <c r="AB80" s="25"/>
      <c r="AC80" s="211">
        <f t="shared" si="75"/>
        <v>0</v>
      </c>
      <c r="AD80" s="25"/>
      <c r="AE80" s="211">
        <f t="shared" si="111"/>
        <v>0</v>
      </c>
      <c r="AF80" s="25"/>
      <c r="AG80" s="211">
        <f t="shared" si="112"/>
        <v>0</v>
      </c>
      <c r="AH80" s="24"/>
      <c r="AI80" s="128">
        <f t="shared" si="113"/>
        <v>0</v>
      </c>
      <c r="AJ80" s="25"/>
      <c r="AK80" s="128">
        <f t="shared" si="114"/>
        <v>0</v>
      </c>
      <c r="AL80" s="25"/>
      <c r="AM80" s="128">
        <f t="shared" si="115"/>
        <v>0</v>
      </c>
      <c r="AN80" s="25"/>
      <c r="AO80" s="128">
        <f t="shared" si="116"/>
        <v>0</v>
      </c>
      <c r="AP80" s="25"/>
      <c r="AQ80" s="128">
        <f t="shared" si="117"/>
        <v>0</v>
      </c>
      <c r="AR80" s="25"/>
      <c r="AS80" s="128">
        <f t="shared" si="118"/>
        <v>0</v>
      </c>
      <c r="AT80" s="25"/>
      <c r="AU80" s="128">
        <f t="shared" si="119"/>
        <v>0</v>
      </c>
      <c r="AV80" s="25"/>
      <c r="AW80" s="128">
        <f t="shared" si="120"/>
        <v>0</v>
      </c>
      <c r="AX80" s="25"/>
      <c r="AY80" s="128">
        <f t="shared" si="121"/>
        <v>0</v>
      </c>
      <c r="AZ80" s="25"/>
      <c r="BA80" s="130">
        <f t="shared" si="122"/>
        <v>0</v>
      </c>
      <c r="BB80" s="24"/>
      <c r="BC80" s="128">
        <f t="shared" si="123"/>
        <v>0</v>
      </c>
      <c r="BD80" s="25"/>
      <c r="BE80" s="128">
        <f t="shared" si="124"/>
        <v>0</v>
      </c>
      <c r="BF80" s="25"/>
      <c r="BG80" s="128">
        <f t="shared" si="125"/>
        <v>0</v>
      </c>
      <c r="BH80" s="25"/>
      <c r="BI80" s="128">
        <f t="shared" si="126"/>
        <v>0</v>
      </c>
      <c r="BJ80" s="25"/>
      <c r="BK80" s="128">
        <f t="shared" si="127"/>
        <v>0</v>
      </c>
      <c r="BL80" s="25"/>
      <c r="BM80" s="128">
        <f t="shared" si="128"/>
        <v>0</v>
      </c>
      <c r="BN80" s="25"/>
      <c r="BO80" s="128">
        <f t="shared" si="129"/>
        <v>0</v>
      </c>
      <c r="BP80" s="25"/>
      <c r="BQ80" s="128">
        <f t="shared" si="130"/>
        <v>0</v>
      </c>
      <c r="BR80" s="25"/>
      <c r="BS80" s="128">
        <f t="shared" si="131"/>
        <v>0</v>
      </c>
      <c r="BT80" s="25"/>
      <c r="BU80" s="130">
        <f t="shared" si="132"/>
        <v>0</v>
      </c>
      <c r="CA80" s="355">
        <v>27</v>
      </c>
      <c r="CB80" s="373"/>
      <c r="CC80" s="393"/>
      <c r="CD80" s="394"/>
      <c r="CE80" s="395"/>
      <c r="CF80" s="395"/>
      <c r="CG80" s="394"/>
      <c r="CH80" s="396"/>
      <c r="CI80" s="397"/>
      <c r="CJ80" s="124" t="str">
        <f t="shared" si="104"/>
        <v/>
      </c>
      <c r="CK80" s="398"/>
      <c r="CL80" s="399"/>
      <c r="CM80" s="128">
        <f t="shared" si="107"/>
        <v>0</v>
      </c>
      <c r="CN80" s="402"/>
      <c r="CO80" s="128">
        <f t="shared" si="108"/>
        <v>0</v>
      </c>
      <c r="CP80" s="402"/>
      <c r="CQ80" s="127">
        <f t="shared" si="106"/>
        <v>0</v>
      </c>
      <c r="CR80" s="402"/>
      <c r="CS80" s="128">
        <f t="shared" si="102"/>
        <v>0</v>
      </c>
      <c r="CT80" s="402"/>
      <c r="CU80" s="212">
        <f t="shared" si="103"/>
        <v>0</v>
      </c>
    </row>
    <row r="81" spans="3:99" ht="18.600000000000001" customHeight="1" x14ac:dyDescent="0.45">
      <c r="C81" s="10">
        <v>28</v>
      </c>
      <c r="D81" s="12"/>
      <c r="E81" s="19"/>
      <c r="F81" s="20"/>
      <c r="G81" s="21"/>
      <c r="H81" s="21"/>
      <c r="I81" s="20"/>
      <c r="J81" s="22"/>
      <c r="K81" s="23"/>
      <c r="L81" s="254" t="str">
        <f t="shared" si="110"/>
        <v/>
      </c>
      <c r="M81" s="125"/>
      <c r="N81" s="24"/>
      <c r="O81" s="211">
        <f t="shared" si="99"/>
        <v>0</v>
      </c>
      <c r="P81" s="25"/>
      <c r="Q81" s="211">
        <f t="shared" si="100"/>
        <v>0</v>
      </c>
      <c r="R81" s="25"/>
      <c r="S81" s="210">
        <f t="shared" si="70"/>
        <v>0</v>
      </c>
      <c r="T81" s="25"/>
      <c r="U81" s="211">
        <f t="shared" si="71"/>
        <v>0</v>
      </c>
      <c r="V81" s="25"/>
      <c r="W81" s="211">
        <f t="shared" si="72"/>
        <v>0</v>
      </c>
      <c r="X81" s="25"/>
      <c r="Y81" s="211">
        <f t="shared" si="73"/>
        <v>0</v>
      </c>
      <c r="Z81" s="25"/>
      <c r="AA81" s="211">
        <f t="shared" si="74"/>
        <v>0</v>
      </c>
      <c r="AB81" s="25"/>
      <c r="AC81" s="211">
        <f t="shared" si="75"/>
        <v>0</v>
      </c>
      <c r="AD81" s="25"/>
      <c r="AE81" s="211">
        <f t="shared" si="111"/>
        <v>0</v>
      </c>
      <c r="AF81" s="25"/>
      <c r="AG81" s="211">
        <f t="shared" si="112"/>
        <v>0</v>
      </c>
      <c r="AH81" s="24"/>
      <c r="AI81" s="128">
        <f t="shared" si="113"/>
        <v>0</v>
      </c>
      <c r="AJ81" s="25"/>
      <c r="AK81" s="128">
        <f t="shared" si="114"/>
        <v>0</v>
      </c>
      <c r="AL81" s="25"/>
      <c r="AM81" s="128">
        <f t="shared" si="115"/>
        <v>0</v>
      </c>
      <c r="AN81" s="25"/>
      <c r="AO81" s="128">
        <f t="shared" si="116"/>
        <v>0</v>
      </c>
      <c r="AP81" s="25"/>
      <c r="AQ81" s="128">
        <f t="shared" si="117"/>
        <v>0</v>
      </c>
      <c r="AR81" s="25"/>
      <c r="AS81" s="128">
        <f t="shared" si="118"/>
        <v>0</v>
      </c>
      <c r="AT81" s="25"/>
      <c r="AU81" s="128">
        <f t="shared" si="119"/>
        <v>0</v>
      </c>
      <c r="AV81" s="25"/>
      <c r="AW81" s="128">
        <f t="shared" si="120"/>
        <v>0</v>
      </c>
      <c r="AX81" s="25"/>
      <c r="AY81" s="128">
        <f t="shared" si="121"/>
        <v>0</v>
      </c>
      <c r="AZ81" s="25"/>
      <c r="BA81" s="130">
        <f t="shared" si="122"/>
        <v>0</v>
      </c>
      <c r="BB81" s="24"/>
      <c r="BC81" s="128">
        <f>$M81*BB81</f>
        <v>0</v>
      </c>
      <c r="BD81" s="25"/>
      <c r="BE81" s="128">
        <f t="shared" si="124"/>
        <v>0</v>
      </c>
      <c r="BF81" s="25"/>
      <c r="BG81" s="128">
        <f t="shared" si="125"/>
        <v>0</v>
      </c>
      <c r="BH81" s="25"/>
      <c r="BI81" s="128">
        <f t="shared" si="126"/>
        <v>0</v>
      </c>
      <c r="BJ81" s="25"/>
      <c r="BK81" s="128">
        <f t="shared" si="127"/>
        <v>0</v>
      </c>
      <c r="BL81" s="25"/>
      <c r="BM81" s="128">
        <f t="shared" si="128"/>
        <v>0</v>
      </c>
      <c r="BN81" s="25"/>
      <c r="BO81" s="128">
        <f t="shared" si="129"/>
        <v>0</v>
      </c>
      <c r="BP81" s="25"/>
      <c r="BQ81" s="128">
        <f t="shared" si="130"/>
        <v>0</v>
      </c>
      <c r="BR81" s="25"/>
      <c r="BS81" s="128">
        <f t="shared" si="131"/>
        <v>0</v>
      </c>
      <c r="BT81" s="25"/>
      <c r="BU81" s="130">
        <f t="shared" si="132"/>
        <v>0</v>
      </c>
      <c r="CA81" s="355">
        <v>28</v>
      </c>
      <c r="CB81" s="373"/>
      <c r="CC81" s="393"/>
      <c r="CD81" s="394"/>
      <c r="CE81" s="395"/>
      <c r="CF81" s="395"/>
      <c r="CG81" s="394"/>
      <c r="CH81" s="396"/>
      <c r="CI81" s="397"/>
      <c r="CJ81" s="124" t="str">
        <f t="shared" si="104"/>
        <v/>
      </c>
      <c r="CK81" s="398"/>
      <c r="CL81" s="399"/>
      <c r="CM81" s="128">
        <f t="shared" si="107"/>
        <v>0</v>
      </c>
      <c r="CN81" s="402"/>
      <c r="CO81" s="128">
        <f t="shared" si="108"/>
        <v>0</v>
      </c>
      <c r="CP81" s="402"/>
      <c r="CQ81" s="127">
        <f t="shared" si="106"/>
        <v>0</v>
      </c>
      <c r="CR81" s="402"/>
      <c r="CS81" s="128">
        <f t="shared" si="102"/>
        <v>0</v>
      </c>
      <c r="CT81" s="402"/>
      <c r="CU81" s="212">
        <f t="shared" si="103"/>
        <v>0</v>
      </c>
    </row>
    <row r="82" spans="3:99" ht="18.600000000000001" customHeight="1" x14ac:dyDescent="0.45">
      <c r="C82" s="10">
        <v>29</v>
      </c>
      <c r="D82" s="12"/>
      <c r="E82" s="19"/>
      <c r="F82" s="20"/>
      <c r="G82" s="21"/>
      <c r="H82" s="21"/>
      <c r="I82" s="20"/>
      <c r="J82" s="22"/>
      <c r="K82" s="23"/>
      <c r="L82" s="254" t="str">
        <f t="shared" si="110"/>
        <v/>
      </c>
      <c r="M82" s="125"/>
      <c r="N82" s="24"/>
      <c r="O82" s="211">
        <f t="shared" si="99"/>
        <v>0</v>
      </c>
      <c r="P82" s="25"/>
      <c r="Q82" s="211">
        <f t="shared" si="100"/>
        <v>0</v>
      </c>
      <c r="R82" s="25"/>
      <c r="S82" s="210">
        <f t="shared" si="70"/>
        <v>0</v>
      </c>
      <c r="T82" s="25"/>
      <c r="U82" s="211">
        <f t="shared" si="71"/>
        <v>0</v>
      </c>
      <c r="V82" s="25"/>
      <c r="W82" s="211">
        <f t="shared" si="72"/>
        <v>0</v>
      </c>
      <c r="X82" s="25"/>
      <c r="Y82" s="211">
        <f t="shared" si="73"/>
        <v>0</v>
      </c>
      <c r="Z82" s="25"/>
      <c r="AA82" s="211">
        <f t="shared" si="74"/>
        <v>0</v>
      </c>
      <c r="AB82" s="25"/>
      <c r="AC82" s="211">
        <f t="shared" si="75"/>
        <v>0</v>
      </c>
      <c r="AD82" s="25"/>
      <c r="AE82" s="211">
        <f t="shared" si="111"/>
        <v>0</v>
      </c>
      <c r="AF82" s="25"/>
      <c r="AG82" s="211">
        <f t="shared" si="112"/>
        <v>0</v>
      </c>
      <c r="AH82" s="24"/>
      <c r="AI82" s="128">
        <f t="shared" si="113"/>
        <v>0</v>
      </c>
      <c r="AJ82" s="25"/>
      <c r="AK82" s="128">
        <f t="shared" si="114"/>
        <v>0</v>
      </c>
      <c r="AL82" s="25"/>
      <c r="AM82" s="128">
        <f t="shared" si="115"/>
        <v>0</v>
      </c>
      <c r="AN82" s="25"/>
      <c r="AO82" s="128">
        <f t="shared" si="116"/>
        <v>0</v>
      </c>
      <c r="AP82" s="25"/>
      <c r="AQ82" s="128">
        <f t="shared" si="117"/>
        <v>0</v>
      </c>
      <c r="AR82" s="25"/>
      <c r="AS82" s="128">
        <f t="shared" si="118"/>
        <v>0</v>
      </c>
      <c r="AT82" s="25"/>
      <c r="AU82" s="128">
        <f t="shared" si="119"/>
        <v>0</v>
      </c>
      <c r="AV82" s="25"/>
      <c r="AW82" s="128">
        <f t="shared" si="120"/>
        <v>0</v>
      </c>
      <c r="AX82" s="25"/>
      <c r="AY82" s="128">
        <f t="shared" si="121"/>
        <v>0</v>
      </c>
      <c r="AZ82" s="25"/>
      <c r="BA82" s="130">
        <f t="shared" si="122"/>
        <v>0</v>
      </c>
      <c r="BB82" s="24"/>
      <c r="BC82" s="128">
        <f t="shared" si="123"/>
        <v>0</v>
      </c>
      <c r="BD82" s="25"/>
      <c r="BE82" s="128">
        <f t="shared" si="124"/>
        <v>0</v>
      </c>
      <c r="BF82" s="25"/>
      <c r="BG82" s="128">
        <f t="shared" si="125"/>
        <v>0</v>
      </c>
      <c r="BH82" s="25"/>
      <c r="BI82" s="128">
        <f t="shared" si="126"/>
        <v>0</v>
      </c>
      <c r="BJ82" s="25"/>
      <c r="BK82" s="128">
        <f t="shared" si="127"/>
        <v>0</v>
      </c>
      <c r="BL82" s="25"/>
      <c r="BM82" s="128">
        <f t="shared" si="128"/>
        <v>0</v>
      </c>
      <c r="BN82" s="25"/>
      <c r="BO82" s="128">
        <f t="shared" si="129"/>
        <v>0</v>
      </c>
      <c r="BP82" s="25"/>
      <c r="BQ82" s="128">
        <f t="shared" si="130"/>
        <v>0</v>
      </c>
      <c r="BR82" s="25"/>
      <c r="BS82" s="128">
        <f t="shared" si="131"/>
        <v>0</v>
      </c>
      <c r="BT82" s="25"/>
      <c r="BU82" s="130">
        <f t="shared" si="132"/>
        <v>0</v>
      </c>
      <c r="CA82" s="355">
        <v>29</v>
      </c>
      <c r="CB82" s="373"/>
      <c r="CC82" s="393"/>
      <c r="CD82" s="394"/>
      <c r="CE82" s="395"/>
      <c r="CF82" s="395"/>
      <c r="CG82" s="394"/>
      <c r="CH82" s="396"/>
      <c r="CI82" s="397"/>
      <c r="CJ82" s="124" t="str">
        <f t="shared" si="104"/>
        <v/>
      </c>
      <c r="CK82" s="398"/>
      <c r="CL82" s="399"/>
      <c r="CM82" s="128">
        <f t="shared" si="107"/>
        <v>0</v>
      </c>
      <c r="CN82" s="402"/>
      <c r="CO82" s="128">
        <f t="shared" si="108"/>
        <v>0</v>
      </c>
      <c r="CP82" s="402"/>
      <c r="CQ82" s="127">
        <f t="shared" si="106"/>
        <v>0</v>
      </c>
      <c r="CR82" s="402"/>
      <c r="CS82" s="128">
        <f t="shared" si="102"/>
        <v>0</v>
      </c>
      <c r="CT82" s="402"/>
      <c r="CU82" s="212">
        <f t="shared" si="103"/>
        <v>0</v>
      </c>
    </row>
    <row r="83" spans="3:99" ht="18.600000000000001" customHeight="1" x14ac:dyDescent="0.45">
      <c r="C83" s="10">
        <v>30</v>
      </c>
      <c r="D83" s="12"/>
      <c r="E83" s="19"/>
      <c r="F83" s="20"/>
      <c r="G83" s="21"/>
      <c r="H83" s="21"/>
      <c r="I83" s="20"/>
      <c r="J83" s="22"/>
      <c r="K83" s="23"/>
      <c r="L83" s="254" t="str">
        <f t="shared" si="110"/>
        <v/>
      </c>
      <c r="M83" s="125"/>
      <c r="N83" s="24"/>
      <c r="O83" s="211">
        <f t="shared" si="99"/>
        <v>0</v>
      </c>
      <c r="P83" s="25"/>
      <c r="Q83" s="211">
        <f t="shared" si="100"/>
        <v>0</v>
      </c>
      <c r="R83" s="25"/>
      <c r="S83" s="210">
        <f t="shared" si="70"/>
        <v>0</v>
      </c>
      <c r="T83" s="25"/>
      <c r="U83" s="211">
        <f t="shared" si="71"/>
        <v>0</v>
      </c>
      <c r="V83" s="25"/>
      <c r="W83" s="211">
        <f t="shared" si="72"/>
        <v>0</v>
      </c>
      <c r="X83" s="25"/>
      <c r="Y83" s="211">
        <f t="shared" si="73"/>
        <v>0</v>
      </c>
      <c r="Z83" s="25"/>
      <c r="AA83" s="211">
        <f t="shared" si="74"/>
        <v>0</v>
      </c>
      <c r="AB83" s="25"/>
      <c r="AC83" s="211">
        <f t="shared" si="75"/>
        <v>0</v>
      </c>
      <c r="AD83" s="25"/>
      <c r="AE83" s="211">
        <f t="shared" si="111"/>
        <v>0</v>
      </c>
      <c r="AF83" s="25"/>
      <c r="AG83" s="211">
        <f t="shared" si="112"/>
        <v>0</v>
      </c>
      <c r="AH83" s="24"/>
      <c r="AI83" s="128">
        <f t="shared" si="113"/>
        <v>0</v>
      </c>
      <c r="AJ83" s="25"/>
      <c r="AK83" s="128">
        <f t="shared" si="114"/>
        <v>0</v>
      </c>
      <c r="AL83" s="25"/>
      <c r="AM83" s="128">
        <f t="shared" si="115"/>
        <v>0</v>
      </c>
      <c r="AN83" s="25"/>
      <c r="AO83" s="128">
        <f t="shared" si="116"/>
        <v>0</v>
      </c>
      <c r="AP83" s="25"/>
      <c r="AQ83" s="128">
        <f t="shared" si="117"/>
        <v>0</v>
      </c>
      <c r="AR83" s="25"/>
      <c r="AS83" s="128">
        <f t="shared" si="118"/>
        <v>0</v>
      </c>
      <c r="AT83" s="25"/>
      <c r="AU83" s="128">
        <f t="shared" si="119"/>
        <v>0</v>
      </c>
      <c r="AV83" s="25"/>
      <c r="AW83" s="128">
        <f t="shared" si="120"/>
        <v>0</v>
      </c>
      <c r="AX83" s="25"/>
      <c r="AY83" s="128">
        <f t="shared" si="121"/>
        <v>0</v>
      </c>
      <c r="AZ83" s="25"/>
      <c r="BA83" s="130">
        <f t="shared" si="122"/>
        <v>0</v>
      </c>
      <c r="BB83" s="24"/>
      <c r="BC83" s="128">
        <f t="shared" si="123"/>
        <v>0</v>
      </c>
      <c r="BD83" s="25"/>
      <c r="BE83" s="128">
        <f t="shared" si="124"/>
        <v>0</v>
      </c>
      <c r="BF83" s="25"/>
      <c r="BG83" s="128">
        <f t="shared" si="125"/>
        <v>0</v>
      </c>
      <c r="BH83" s="25"/>
      <c r="BI83" s="128">
        <f t="shared" si="126"/>
        <v>0</v>
      </c>
      <c r="BJ83" s="25"/>
      <c r="BK83" s="128">
        <f t="shared" si="127"/>
        <v>0</v>
      </c>
      <c r="BL83" s="25"/>
      <c r="BM83" s="128">
        <f t="shared" si="128"/>
        <v>0</v>
      </c>
      <c r="BN83" s="25"/>
      <c r="BO83" s="128">
        <f t="shared" si="129"/>
        <v>0</v>
      </c>
      <c r="BP83" s="25"/>
      <c r="BQ83" s="128">
        <f t="shared" si="130"/>
        <v>0</v>
      </c>
      <c r="BR83" s="25"/>
      <c r="BS83" s="128">
        <f t="shared" si="131"/>
        <v>0</v>
      </c>
      <c r="BT83" s="25"/>
      <c r="BU83" s="130">
        <f t="shared" si="132"/>
        <v>0</v>
      </c>
      <c r="CA83" s="355">
        <v>30</v>
      </c>
      <c r="CB83" s="373"/>
      <c r="CC83" s="393"/>
      <c r="CD83" s="394"/>
      <c r="CE83" s="395"/>
      <c r="CF83" s="395"/>
      <c r="CG83" s="394"/>
      <c r="CH83" s="396"/>
      <c r="CI83" s="397"/>
      <c r="CJ83" s="124" t="str">
        <f t="shared" si="104"/>
        <v/>
      </c>
      <c r="CK83" s="398"/>
      <c r="CL83" s="399"/>
      <c r="CM83" s="128">
        <f t="shared" si="107"/>
        <v>0</v>
      </c>
      <c r="CN83" s="402"/>
      <c r="CO83" s="128">
        <f t="shared" si="108"/>
        <v>0</v>
      </c>
      <c r="CP83" s="402"/>
      <c r="CQ83" s="127">
        <f t="shared" si="106"/>
        <v>0</v>
      </c>
      <c r="CR83" s="402"/>
      <c r="CS83" s="128">
        <f t="shared" si="102"/>
        <v>0</v>
      </c>
      <c r="CT83" s="402"/>
      <c r="CU83" s="212">
        <f t="shared" si="103"/>
        <v>0</v>
      </c>
    </row>
    <row r="84" spans="3:99" ht="18.600000000000001" customHeight="1" x14ac:dyDescent="0.45">
      <c r="C84" s="9"/>
      <c r="D84" s="9"/>
      <c r="E84" s="9"/>
      <c r="F84" s="9"/>
      <c r="G84" s="9"/>
      <c r="H84" s="9"/>
      <c r="I84" s="9"/>
      <c r="J84" s="9"/>
      <c r="K84" s="9"/>
      <c r="L84" s="9"/>
      <c r="M84" s="9"/>
      <c r="N84" s="9"/>
      <c r="P84" s="9"/>
      <c r="R84" s="9"/>
      <c r="T84" s="9"/>
      <c r="V84" s="9"/>
      <c r="X84" s="9"/>
      <c r="Z84" s="9"/>
      <c r="AB84" s="9"/>
      <c r="AD84" s="9"/>
      <c r="AF84" s="9"/>
      <c r="AH84" s="9"/>
      <c r="AJ84" s="9"/>
      <c r="AL84" s="9"/>
      <c r="AN84" s="9"/>
      <c r="AP84" s="9"/>
      <c r="AR84" s="9"/>
      <c r="AT84" s="9"/>
      <c r="AV84" s="9"/>
      <c r="AX84" s="9"/>
      <c r="AZ84" s="9"/>
      <c r="BB84" s="9"/>
      <c r="BD84" s="9"/>
      <c r="BF84" s="9"/>
      <c r="BH84" s="9"/>
      <c r="BJ84" s="9"/>
      <c r="BL84" s="9"/>
      <c r="BN84" s="9"/>
      <c r="BP84" s="9"/>
      <c r="BR84" s="9"/>
      <c r="BT84" s="9"/>
    </row>
    <row r="85" spans="3:99" ht="18.600000000000001" customHeight="1" x14ac:dyDescent="0.45">
      <c r="C85" s="9"/>
      <c r="D85" s="9"/>
      <c r="E85" s="9"/>
      <c r="F85" s="9"/>
      <c r="G85" s="9"/>
      <c r="H85" s="9"/>
      <c r="I85" s="9"/>
      <c r="J85" s="9"/>
      <c r="K85" s="9"/>
      <c r="L85" s="9"/>
      <c r="M85" s="9"/>
      <c r="N85" s="9"/>
      <c r="P85" s="9"/>
      <c r="R85" s="9"/>
      <c r="T85" s="9"/>
      <c r="V85" s="9"/>
      <c r="X85" s="9"/>
      <c r="Z85" s="9"/>
      <c r="AB85" s="9"/>
      <c r="AD85" s="9"/>
      <c r="AF85" s="9"/>
      <c r="AH85" s="9"/>
      <c r="AJ85" s="9"/>
      <c r="AL85" s="9"/>
      <c r="AN85" s="9"/>
      <c r="AP85" s="9"/>
      <c r="AR85" s="9"/>
      <c r="AT85" s="9"/>
      <c r="AV85" s="9"/>
      <c r="AX85" s="9"/>
      <c r="AZ85" s="9"/>
      <c r="BB85" s="9"/>
      <c r="BD85" s="9"/>
      <c r="BF85" s="9"/>
      <c r="BH85" s="9"/>
      <c r="BJ85" s="9"/>
      <c r="BL85" s="9"/>
      <c r="BN85" s="9"/>
      <c r="BP85" s="9"/>
      <c r="BR85" s="9"/>
      <c r="BT85" s="9"/>
    </row>
    <row r="86" spans="3:99" ht="18.600000000000001" customHeight="1" x14ac:dyDescent="0.45">
      <c r="C86" s="9"/>
      <c r="D86" s="9"/>
      <c r="E86" s="9"/>
      <c r="F86" s="9"/>
      <c r="G86" s="9"/>
      <c r="H86" s="9"/>
      <c r="I86" s="9"/>
      <c r="J86" s="9"/>
      <c r="K86" s="9"/>
      <c r="L86" s="9"/>
      <c r="M86" s="9"/>
      <c r="N86" s="9"/>
      <c r="P86" s="9"/>
      <c r="R86" s="9"/>
      <c r="T86" s="9"/>
      <c r="V86" s="9"/>
      <c r="X86" s="9"/>
      <c r="Z86" s="9"/>
      <c r="AB86" s="9"/>
      <c r="AD86" s="9"/>
      <c r="AF86" s="9"/>
      <c r="AH86" s="9"/>
      <c r="AJ86" s="9"/>
      <c r="AL86" s="9"/>
      <c r="AN86" s="9"/>
      <c r="AP86" s="9"/>
      <c r="AR86" s="9"/>
      <c r="AT86" s="9"/>
      <c r="AV86" s="9"/>
      <c r="AX86" s="9"/>
      <c r="AZ86" s="9"/>
      <c r="BB86" s="9"/>
      <c r="BD86" s="9"/>
      <c r="BF86" s="9"/>
      <c r="BH86" s="9"/>
      <c r="BJ86" s="9"/>
      <c r="BL86" s="9"/>
      <c r="BN86" s="9"/>
      <c r="BP86" s="9"/>
      <c r="BR86" s="9"/>
      <c r="BT86" s="9"/>
    </row>
    <row r="87" spans="3:99" ht="18.600000000000001" customHeight="1" x14ac:dyDescent="0.45">
      <c r="C87" s="9"/>
      <c r="D87" s="9"/>
      <c r="E87" s="9"/>
      <c r="F87" s="9"/>
      <c r="G87" s="9"/>
      <c r="H87" s="9"/>
      <c r="I87" s="9"/>
      <c r="J87" s="9"/>
      <c r="K87" s="9"/>
      <c r="L87" s="9"/>
      <c r="M87" s="9"/>
      <c r="N87" s="9"/>
      <c r="P87" s="9"/>
      <c r="R87" s="9"/>
      <c r="T87" s="9"/>
      <c r="V87" s="9"/>
      <c r="X87" s="9"/>
      <c r="Z87" s="9"/>
      <c r="AB87" s="9"/>
      <c r="AD87" s="9"/>
      <c r="AF87" s="9"/>
      <c r="AH87" s="9"/>
      <c r="AJ87" s="9"/>
      <c r="AL87" s="9"/>
      <c r="AN87" s="9"/>
      <c r="AP87" s="9"/>
      <c r="AR87" s="9"/>
      <c r="AT87" s="9"/>
      <c r="AV87" s="9"/>
      <c r="AX87" s="9"/>
      <c r="AZ87" s="9"/>
      <c r="BB87" s="9"/>
      <c r="BD87" s="9"/>
      <c r="BF87" s="9"/>
      <c r="BH87" s="9"/>
      <c r="BJ87" s="9"/>
      <c r="BL87" s="9"/>
      <c r="BN87" s="9"/>
      <c r="BP87" s="9"/>
      <c r="BR87" s="9"/>
      <c r="BT87" s="9"/>
    </row>
    <row r="88" spans="3:99" ht="18.600000000000001" customHeight="1" x14ac:dyDescent="0.45">
      <c r="C88" s="9"/>
      <c r="D88" s="9"/>
      <c r="E88" s="9"/>
      <c r="F88" s="9"/>
      <c r="G88" s="9"/>
      <c r="H88" s="9"/>
      <c r="I88" s="9"/>
      <c r="J88" s="9"/>
      <c r="K88" s="9"/>
      <c r="L88" s="9"/>
      <c r="M88" s="9"/>
      <c r="N88" s="9"/>
      <c r="P88" s="9"/>
      <c r="R88" s="9"/>
      <c r="T88" s="9"/>
      <c r="V88" s="9"/>
      <c r="X88" s="9"/>
      <c r="Z88" s="9"/>
      <c r="AB88" s="9"/>
      <c r="AD88" s="9"/>
      <c r="AF88" s="9"/>
      <c r="AH88" s="9"/>
      <c r="AJ88" s="9"/>
      <c r="AL88" s="9"/>
      <c r="AN88" s="9"/>
      <c r="AP88" s="9"/>
      <c r="AR88" s="9"/>
      <c r="AT88" s="9"/>
      <c r="AV88" s="9"/>
      <c r="AX88" s="9"/>
      <c r="AZ88" s="9"/>
      <c r="BB88" s="9"/>
      <c r="BD88" s="9"/>
      <c r="BF88" s="9"/>
      <c r="BH88" s="9"/>
      <c r="BJ88" s="9"/>
      <c r="BL88" s="9"/>
      <c r="BN88" s="9"/>
      <c r="BP88" s="9"/>
      <c r="BR88" s="9"/>
      <c r="BT88" s="9"/>
    </row>
    <row r="89" spans="3:99" ht="18.600000000000001" customHeight="1" x14ac:dyDescent="0.45">
      <c r="C89" s="9"/>
      <c r="D89" s="9"/>
      <c r="E89" s="9"/>
      <c r="F89" s="9"/>
      <c r="G89" s="9"/>
      <c r="H89" s="9"/>
      <c r="I89" s="9"/>
      <c r="J89" s="9"/>
      <c r="K89" s="9"/>
      <c r="L89" s="9"/>
      <c r="M89" s="9"/>
      <c r="N89" s="9"/>
      <c r="P89" s="9"/>
      <c r="R89" s="9"/>
      <c r="T89" s="9"/>
      <c r="V89" s="9"/>
      <c r="X89" s="9"/>
      <c r="Z89" s="9"/>
      <c r="AB89" s="9"/>
      <c r="AD89" s="9"/>
      <c r="AF89" s="9"/>
      <c r="AH89" s="9"/>
      <c r="AJ89" s="9"/>
      <c r="AL89" s="9"/>
      <c r="AN89" s="9"/>
      <c r="AP89" s="9"/>
      <c r="AR89" s="9"/>
      <c r="AT89" s="9"/>
      <c r="AV89" s="9"/>
      <c r="AX89" s="9"/>
      <c r="AZ89" s="9"/>
      <c r="BB89" s="9"/>
      <c r="BD89" s="9"/>
      <c r="BF89" s="9"/>
      <c r="BH89" s="9"/>
      <c r="BJ89" s="9"/>
      <c r="BL89" s="9"/>
      <c r="BN89" s="9"/>
      <c r="BP89" s="9"/>
      <c r="BR89" s="9"/>
      <c r="BT89" s="9"/>
    </row>
    <row r="90" spans="3:99" ht="18.600000000000001" customHeight="1" x14ac:dyDescent="0.45">
      <c r="C90" s="9"/>
      <c r="D90" s="9"/>
      <c r="E90" s="9"/>
      <c r="F90" s="9"/>
      <c r="G90" s="9"/>
      <c r="H90" s="9"/>
      <c r="I90" s="9"/>
      <c r="J90" s="9"/>
      <c r="K90" s="9"/>
      <c r="L90" s="9"/>
      <c r="M90" s="9"/>
      <c r="N90" s="9"/>
      <c r="P90" s="9"/>
      <c r="R90" s="9"/>
      <c r="T90" s="9"/>
      <c r="V90" s="9"/>
      <c r="X90" s="9"/>
      <c r="Z90" s="9"/>
      <c r="AB90" s="9"/>
      <c r="AD90" s="9"/>
      <c r="AF90" s="9"/>
      <c r="AH90" s="9"/>
      <c r="AJ90" s="9"/>
      <c r="AL90" s="9"/>
      <c r="AN90" s="9"/>
      <c r="AP90" s="9"/>
      <c r="AR90" s="9"/>
      <c r="AT90" s="9"/>
      <c r="AV90" s="9"/>
      <c r="AX90" s="9"/>
      <c r="AZ90" s="9"/>
      <c r="BB90" s="9"/>
      <c r="BD90" s="9"/>
      <c r="BF90" s="9"/>
      <c r="BH90" s="9"/>
      <c r="BJ90" s="9"/>
      <c r="BL90" s="9"/>
      <c r="BN90" s="9"/>
      <c r="BP90" s="9"/>
      <c r="BR90" s="9"/>
      <c r="BT90" s="9"/>
    </row>
    <row r="91" spans="3:99" ht="18.600000000000001" customHeight="1" x14ac:dyDescent="0.45">
      <c r="C91" s="9"/>
      <c r="D91" s="9"/>
      <c r="E91" s="9"/>
      <c r="F91" s="9"/>
      <c r="G91" s="9"/>
      <c r="H91" s="9"/>
      <c r="I91" s="9"/>
      <c r="J91" s="9"/>
      <c r="K91" s="9"/>
      <c r="L91" s="9"/>
      <c r="M91" s="9"/>
      <c r="N91" s="9"/>
      <c r="P91" s="9"/>
      <c r="R91" s="9"/>
      <c r="T91" s="9"/>
      <c r="V91" s="9"/>
      <c r="X91" s="9"/>
      <c r="Z91" s="9"/>
      <c r="AB91" s="9"/>
      <c r="AD91" s="9"/>
      <c r="AF91" s="9"/>
      <c r="AH91" s="9"/>
      <c r="AJ91" s="9"/>
      <c r="AL91" s="9"/>
      <c r="AN91" s="9"/>
      <c r="AP91" s="9"/>
      <c r="AR91" s="9"/>
      <c r="AT91" s="9"/>
      <c r="AV91" s="9"/>
      <c r="AX91" s="9"/>
      <c r="AZ91" s="9"/>
      <c r="BB91" s="9"/>
      <c r="BD91" s="9"/>
      <c r="BF91" s="9"/>
      <c r="BH91" s="9"/>
      <c r="BJ91" s="9"/>
      <c r="BL91" s="9"/>
      <c r="BN91" s="9"/>
      <c r="BP91" s="9"/>
      <c r="BR91" s="9"/>
      <c r="BT91" s="9"/>
    </row>
    <row r="92" spans="3:99" ht="18.600000000000001" customHeight="1" x14ac:dyDescent="0.45">
      <c r="C92" s="9"/>
      <c r="D92" s="9"/>
      <c r="E92" s="9"/>
      <c r="F92" s="9"/>
      <c r="G92" s="9"/>
      <c r="H92" s="9"/>
      <c r="I92" s="9"/>
      <c r="J92" s="9"/>
      <c r="K92" s="9"/>
      <c r="L92" s="9"/>
      <c r="M92" s="9"/>
      <c r="N92" s="9"/>
      <c r="P92" s="9"/>
      <c r="R92" s="9"/>
      <c r="T92" s="9"/>
      <c r="V92" s="9"/>
      <c r="X92" s="9"/>
      <c r="Z92" s="9"/>
      <c r="AB92" s="9"/>
      <c r="AD92" s="9"/>
      <c r="AF92" s="9"/>
      <c r="AH92" s="9"/>
      <c r="AJ92" s="9"/>
      <c r="AL92" s="9"/>
      <c r="AN92" s="9"/>
      <c r="AP92" s="9"/>
      <c r="AR92" s="9"/>
      <c r="AT92" s="9"/>
      <c r="AV92" s="9"/>
      <c r="AX92" s="9"/>
      <c r="AZ92" s="9"/>
      <c r="BB92" s="9"/>
      <c r="BD92" s="9"/>
      <c r="BF92" s="9"/>
      <c r="BH92" s="9"/>
      <c r="BJ92" s="9"/>
      <c r="BL92" s="9"/>
      <c r="BN92" s="9"/>
      <c r="BP92" s="9"/>
      <c r="BR92" s="9"/>
      <c r="BT92" s="9"/>
    </row>
    <row r="93" spans="3:99" ht="18.600000000000001" customHeight="1" x14ac:dyDescent="0.45">
      <c r="C93" s="9"/>
      <c r="D93" s="9"/>
      <c r="E93" s="9"/>
      <c r="F93" s="9"/>
      <c r="G93" s="9"/>
      <c r="H93" s="9"/>
      <c r="I93" s="9"/>
      <c r="J93" s="9"/>
      <c r="K93" s="9"/>
      <c r="L93" s="9"/>
      <c r="M93" s="9"/>
      <c r="N93" s="9"/>
      <c r="P93" s="9"/>
      <c r="R93" s="9"/>
      <c r="T93" s="9"/>
      <c r="V93" s="9"/>
      <c r="X93" s="9"/>
      <c r="Z93" s="9"/>
      <c r="AB93" s="9"/>
      <c r="AD93" s="9"/>
      <c r="AF93" s="9"/>
      <c r="AH93" s="9"/>
      <c r="AJ93" s="9"/>
      <c r="AL93" s="9"/>
      <c r="AN93" s="9"/>
      <c r="AP93" s="9"/>
      <c r="AR93" s="9"/>
      <c r="AT93" s="9"/>
      <c r="AV93" s="9"/>
      <c r="AX93" s="9"/>
      <c r="AZ93" s="9"/>
      <c r="BB93" s="9"/>
      <c r="BD93" s="9"/>
      <c r="BF93" s="9"/>
      <c r="BH93" s="9"/>
      <c r="BJ93" s="9"/>
      <c r="BL93" s="9"/>
      <c r="BN93" s="9"/>
      <c r="BP93" s="9"/>
      <c r="BR93" s="9"/>
      <c r="BT93" s="9"/>
    </row>
    <row r="94" spans="3:99" ht="18.600000000000001" customHeight="1" x14ac:dyDescent="0.45">
      <c r="C94" s="9"/>
      <c r="D94" s="9"/>
      <c r="E94" s="9"/>
      <c r="F94" s="9"/>
      <c r="G94" s="9"/>
      <c r="H94" s="9"/>
      <c r="I94" s="9"/>
      <c r="J94" s="9"/>
      <c r="K94" s="9"/>
      <c r="L94" s="9"/>
      <c r="M94" s="9"/>
      <c r="N94" s="9"/>
      <c r="P94" s="9"/>
      <c r="R94" s="9"/>
      <c r="T94" s="9"/>
      <c r="V94" s="9"/>
      <c r="X94" s="9"/>
      <c r="Z94" s="9"/>
      <c r="AB94" s="9"/>
      <c r="AD94" s="9"/>
      <c r="AF94" s="9"/>
      <c r="AH94" s="9"/>
      <c r="AJ94" s="9"/>
      <c r="AL94" s="9"/>
      <c r="AN94" s="9"/>
      <c r="AP94" s="9"/>
      <c r="AR94" s="9"/>
      <c r="AT94" s="9"/>
      <c r="AV94" s="9"/>
      <c r="AX94" s="9"/>
      <c r="AZ94" s="9"/>
      <c r="BB94" s="9"/>
      <c r="BD94" s="9"/>
      <c r="BF94" s="9"/>
      <c r="BH94" s="9"/>
      <c r="BJ94" s="9"/>
      <c r="BL94" s="9"/>
      <c r="BN94" s="9"/>
      <c r="BP94" s="9"/>
      <c r="BR94" s="9"/>
      <c r="BT94" s="9"/>
    </row>
    <row r="95" spans="3:99" ht="18.600000000000001" customHeight="1" x14ac:dyDescent="0.45">
      <c r="C95" s="9"/>
      <c r="D95" s="9"/>
      <c r="E95" s="9"/>
      <c r="F95" s="9"/>
      <c r="G95" s="9"/>
      <c r="H95" s="9"/>
      <c r="I95" s="9"/>
      <c r="J95" s="9"/>
      <c r="K95" s="9"/>
      <c r="L95" s="9"/>
      <c r="M95" s="9"/>
      <c r="N95" s="9"/>
      <c r="P95" s="9"/>
      <c r="R95" s="9"/>
      <c r="T95" s="9"/>
      <c r="V95" s="9"/>
      <c r="X95" s="9"/>
      <c r="Z95" s="9"/>
      <c r="AB95" s="9"/>
      <c r="AD95" s="9"/>
      <c r="AF95" s="9"/>
      <c r="AH95" s="9"/>
      <c r="AJ95" s="9"/>
      <c r="AL95" s="9"/>
      <c r="AN95" s="9"/>
      <c r="AP95" s="9"/>
      <c r="AR95" s="9"/>
      <c r="AT95" s="9"/>
      <c r="AV95" s="9"/>
      <c r="AX95" s="9"/>
      <c r="AZ95" s="9"/>
      <c r="BB95" s="9"/>
      <c r="BD95" s="9"/>
      <c r="BF95" s="9"/>
      <c r="BH95" s="9"/>
      <c r="BJ95" s="9"/>
      <c r="BL95" s="9"/>
      <c r="BN95" s="9"/>
      <c r="BP95" s="9"/>
      <c r="BR95" s="9"/>
      <c r="BT95" s="9"/>
    </row>
    <row r="96" spans="3:99" ht="18.600000000000001" customHeight="1" x14ac:dyDescent="0.45">
      <c r="C96" s="9"/>
      <c r="D96" s="9"/>
      <c r="E96" s="9"/>
      <c r="F96" s="9"/>
      <c r="G96" s="9"/>
      <c r="H96" s="9"/>
      <c r="I96" s="9"/>
      <c r="J96" s="9"/>
      <c r="K96" s="9"/>
      <c r="L96" s="9"/>
      <c r="M96" s="9"/>
      <c r="N96" s="9"/>
      <c r="P96" s="9"/>
      <c r="R96" s="9"/>
      <c r="T96" s="9"/>
      <c r="V96" s="9"/>
      <c r="X96" s="9"/>
      <c r="Z96" s="9"/>
      <c r="AB96" s="9"/>
      <c r="AD96" s="9"/>
      <c r="AF96" s="9"/>
      <c r="AH96" s="9"/>
      <c r="AJ96" s="9"/>
      <c r="AL96" s="9"/>
      <c r="AN96" s="9"/>
      <c r="AP96" s="9"/>
      <c r="AR96" s="9"/>
      <c r="AT96" s="9"/>
      <c r="AV96" s="9"/>
      <c r="AX96" s="9"/>
      <c r="AZ96" s="9"/>
      <c r="BB96" s="9"/>
      <c r="BD96" s="9"/>
      <c r="BF96" s="9"/>
      <c r="BH96" s="9"/>
      <c r="BJ96" s="9"/>
      <c r="BL96" s="9"/>
      <c r="BN96" s="9"/>
      <c r="BP96" s="9"/>
      <c r="BR96" s="9"/>
      <c r="BT96" s="9"/>
    </row>
    <row r="97" spans="3:72" ht="18.600000000000001" customHeight="1" x14ac:dyDescent="0.45">
      <c r="C97" s="9"/>
      <c r="D97" s="9"/>
      <c r="E97" s="9"/>
      <c r="F97" s="9"/>
      <c r="G97" s="9"/>
      <c r="H97" s="9"/>
      <c r="I97" s="9"/>
      <c r="J97" s="9"/>
      <c r="K97" s="9"/>
      <c r="L97" s="9"/>
      <c r="M97" s="9"/>
      <c r="N97" s="9"/>
      <c r="P97" s="9"/>
      <c r="R97" s="9"/>
      <c r="T97" s="9"/>
      <c r="V97" s="9"/>
      <c r="X97" s="9"/>
      <c r="Z97" s="9"/>
      <c r="AB97" s="9"/>
      <c r="AD97" s="9"/>
      <c r="AF97" s="9"/>
      <c r="AH97" s="9"/>
      <c r="AJ97" s="9"/>
      <c r="AL97" s="9"/>
      <c r="AN97" s="9"/>
      <c r="AP97" s="9"/>
      <c r="AR97" s="9"/>
      <c r="AT97" s="9"/>
      <c r="AV97" s="9"/>
      <c r="AX97" s="9"/>
      <c r="AZ97" s="9"/>
      <c r="BB97" s="9"/>
      <c r="BD97" s="9"/>
      <c r="BF97" s="9"/>
      <c r="BH97" s="9"/>
      <c r="BJ97" s="9"/>
      <c r="BL97" s="9"/>
      <c r="BN97" s="9"/>
      <c r="BP97" s="9"/>
      <c r="BR97" s="9"/>
      <c r="BT97" s="9"/>
    </row>
    <row r="98" spans="3:72" ht="18.600000000000001" customHeight="1" x14ac:dyDescent="0.45">
      <c r="C98" s="9"/>
      <c r="D98" s="9"/>
      <c r="E98" s="9"/>
      <c r="F98" s="9"/>
      <c r="G98" s="9"/>
      <c r="H98" s="9"/>
      <c r="I98" s="9"/>
      <c r="J98" s="9"/>
      <c r="K98" s="9"/>
      <c r="L98" s="9"/>
      <c r="M98" s="9"/>
      <c r="N98" s="9"/>
      <c r="P98" s="9"/>
      <c r="R98" s="9"/>
      <c r="T98" s="9"/>
      <c r="V98" s="9"/>
      <c r="X98" s="9"/>
      <c r="Z98" s="9"/>
      <c r="AB98" s="9"/>
      <c r="AD98" s="9"/>
      <c r="AF98" s="9"/>
      <c r="AH98" s="9"/>
      <c r="AJ98" s="9"/>
      <c r="AL98" s="9"/>
      <c r="AN98" s="9"/>
      <c r="AP98" s="9"/>
      <c r="AR98" s="9"/>
      <c r="AT98" s="9"/>
      <c r="AV98" s="9"/>
      <c r="AX98" s="9"/>
      <c r="AZ98" s="9"/>
      <c r="BB98" s="9"/>
      <c r="BD98" s="9"/>
      <c r="BF98" s="9"/>
      <c r="BH98" s="9"/>
      <c r="BJ98" s="9"/>
      <c r="BL98" s="9"/>
      <c r="BN98" s="9"/>
      <c r="BP98" s="9"/>
      <c r="BR98" s="9"/>
      <c r="BT98" s="9"/>
    </row>
    <row r="99" spans="3:72" ht="18.600000000000001" customHeight="1" x14ac:dyDescent="0.45">
      <c r="C99" s="9"/>
      <c r="D99" s="9"/>
      <c r="E99" s="9"/>
      <c r="F99" s="9"/>
      <c r="G99" s="9"/>
      <c r="H99" s="9"/>
      <c r="I99" s="9"/>
      <c r="J99" s="9"/>
      <c r="K99" s="9"/>
      <c r="L99" s="9"/>
      <c r="M99" s="9"/>
      <c r="N99" s="9"/>
      <c r="P99" s="9"/>
      <c r="R99" s="9"/>
      <c r="T99" s="9"/>
      <c r="V99" s="9"/>
      <c r="X99" s="9"/>
      <c r="Z99" s="9"/>
      <c r="AB99" s="9"/>
      <c r="AD99" s="9"/>
      <c r="AF99" s="9"/>
      <c r="AH99" s="9"/>
      <c r="AJ99" s="9"/>
      <c r="AL99" s="9"/>
      <c r="AN99" s="9"/>
      <c r="AP99" s="9"/>
      <c r="AR99" s="9"/>
      <c r="AT99" s="9"/>
      <c r="AV99" s="9"/>
      <c r="AX99" s="9"/>
      <c r="AZ99" s="9"/>
      <c r="BB99" s="9"/>
      <c r="BD99" s="9"/>
      <c r="BF99" s="9"/>
      <c r="BH99" s="9"/>
      <c r="BJ99" s="9"/>
      <c r="BL99" s="9"/>
      <c r="BN99" s="9"/>
      <c r="BP99" s="9"/>
      <c r="BR99" s="9"/>
      <c r="BT99" s="9"/>
    </row>
    <row r="100" spans="3:72" ht="18.600000000000001" customHeight="1" x14ac:dyDescent="0.45">
      <c r="C100" s="9"/>
      <c r="D100" s="9"/>
      <c r="E100" s="9"/>
      <c r="F100" s="9"/>
      <c r="G100" s="9"/>
      <c r="H100" s="9"/>
      <c r="I100" s="9"/>
      <c r="J100" s="9"/>
      <c r="K100" s="9"/>
      <c r="L100" s="9"/>
      <c r="M100" s="9"/>
      <c r="N100" s="9"/>
      <c r="P100" s="9"/>
      <c r="R100" s="9"/>
      <c r="T100" s="9"/>
      <c r="V100" s="9"/>
      <c r="X100" s="9"/>
      <c r="Z100" s="9"/>
      <c r="AB100" s="9"/>
      <c r="AD100" s="9"/>
      <c r="AF100" s="9"/>
      <c r="AH100" s="9"/>
      <c r="AJ100" s="9"/>
      <c r="AL100" s="9"/>
      <c r="AN100" s="9"/>
      <c r="AP100" s="9"/>
      <c r="AR100" s="9"/>
      <c r="AT100" s="9"/>
      <c r="AV100" s="9"/>
      <c r="AX100" s="9"/>
      <c r="AZ100" s="9"/>
      <c r="BB100" s="9"/>
      <c r="BD100" s="9"/>
      <c r="BF100" s="9"/>
      <c r="BH100" s="9"/>
      <c r="BJ100" s="9"/>
      <c r="BL100" s="9"/>
      <c r="BN100" s="9"/>
      <c r="BP100" s="9"/>
      <c r="BR100" s="9"/>
      <c r="BT100" s="9"/>
    </row>
  </sheetData>
  <sheetProtection algorithmName="SHA-512" hashValue="oLhGDIEhdtJuVhfL/lVzuL3GE9UTedw7X9hA4PI059Ty4/Ea41gskgCqdaDr2Q2PxcApKWqhVGnAfRR7uimqfA==" saltValue="9UvbGcqSb9ls626HbW9Y6g==" spinCount="100000" sheet="1" formatColumns="0" formatRows="0" autoFilter="0"/>
  <mergeCells count="1107">
    <mergeCell ref="CD35:CE35"/>
    <mergeCell ref="CL35:CM35"/>
    <mergeCell ref="CN35:CO35"/>
    <mergeCell ref="CP35:CQ35"/>
    <mergeCell ref="CR35:CS35"/>
    <mergeCell ref="CT35:CU35"/>
    <mergeCell ref="CD42:CI42"/>
    <mergeCell ref="CL42:CM42"/>
    <mergeCell ref="CN42:CO42"/>
    <mergeCell ref="CP42:CQ42"/>
    <mergeCell ref="CR42:CS42"/>
    <mergeCell ref="CT42:CU42"/>
    <mergeCell ref="CD39:CE41"/>
    <mergeCell ref="CF39:CJ39"/>
    <mergeCell ref="CL39:CM39"/>
    <mergeCell ref="CN39:CO39"/>
    <mergeCell ref="CP39:CQ39"/>
    <mergeCell ref="CR39:CS39"/>
    <mergeCell ref="CT39:CU39"/>
    <mergeCell ref="CF40:CJ40"/>
    <mergeCell ref="CL40:CM40"/>
    <mergeCell ref="CN40:CO40"/>
    <mergeCell ref="CP40:CQ40"/>
    <mergeCell ref="CR40:CS40"/>
    <mergeCell ref="CT40:CU40"/>
    <mergeCell ref="CF41:CJ41"/>
    <mergeCell ref="CL41:CM41"/>
    <mergeCell ref="CN41:CO41"/>
    <mergeCell ref="CP41:CQ41"/>
    <mergeCell ref="CR41:CS41"/>
    <mergeCell ref="CT41:CU41"/>
    <mergeCell ref="CB45:CD45"/>
    <mergeCell ref="CB46:CD46"/>
    <mergeCell ref="CB47:CD47"/>
    <mergeCell ref="CB48:CD48"/>
    <mergeCell ref="CB49:CD49"/>
    <mergeCell ref="CB50:CD50"/>
    <mergeCell ref="CD30:CE32"/>
    <mergeCell ref="CL30:CM30"/>
    <mergeCell ref="CN30:CO30"/>
    <mergeCell ref="CP30:CQ30"/>
    <mergeCell ref="CR30:CS30"/>
    <mergeCell ref="CT30:CU30"/>
    <mergeCell ref="CL31:CM31"/>
    <mergeCell ref="CN31:CO31"/>
    <mergeCell ref="CP31:CQ31"/>
    <mergeCell ref="CR31:CS31"/>
    <mergeCell ref="CT31:CU31"/>
    <mergeCell ref="CL32:CM32"/>
    <mergeCell ref="CN32:CO32"/>
    <mergeCell ref="CP32:CQ32"/>
    <mergeCell ref="CR32:CS32"/>
    <mergeCell ref="CT32:CU32"/>
    <mergeCell ref="CD33:CE33"/>
    <mergeCell ref="CL33:CM33"/>
    <mergeCell ref="CN33:CO33"/>
    <mergeCell ref="CP33:CQ33"/>
    <mergeCell ref="CD36:CI36"/>
    <mergeCell ref="CL36:CM36"/>
    <mergeCell ref="CN36:CO36"/>
    <mergeCell ref="CP36:CQ36"/>
    <mergeCell ref="CR36:CS36"/>
    <mergeCell ref="CT36:CU36"/>
    <mergeCell ref="CB27:CB29"/>
    <mergeCell ref="CD27:CE29"/>
    <mergeCell ref="CL27:CM27"/>
    <mergeCell ref="CN27:CO27"/>
    <mergeCell ref="CP27:CQ27"/>
    <mergeCell ref="CR27:CS27"/>
    <mergeCell ref="CT27:CU27"/>
    <mergeCell ref="CL28:CM28"/>
    <mergeCell ref="CN28:CO28"/>
    <mergeCell ref="CP28:CQ28"/>
    <mergeCell ref="CR28:CS28"/>
    <mergeCell ref="CT28:CU28"/>
    <mergeCell ref="CL29:CM29"/>
    <mergeCell ref="CN29:CO29"/>
    <mergeCell ref="CP29:CQ29"/>
    <mergeCell ref="CR29:CS29"/>
    <mergeCell ref="CT29:CU29"/>
    <mergeCell ref="CR33:CS33"/>
    <mergeCell ref="CT33:CU33"/>
    <mergeCell ref="CD34:CE34"/>
    <mergeCell ref="CL34:CM34"/>
    <mergeCell ref="CN34:CO34"/>
    <mergeCell ref="CP34:CQ34"/>
    <mergeCell ref="CR34:CS34"/>
    <mergeCell ref="CT34:CU34"/>
    <mergeCell ref="CF23:CG23"/>
    <mergeCell ref="CL23:CM23"/>
    <mergeCell ref="CN23:CO23"/>
    <mergeCell ref="CP23:CQ23"/>
    <mergeCell ref="CR23:CS23"/>
    <mergeCell ref="CT23:CU23"/>
    <mergeCell ref="CD24:CE26"/>
    <mergeCell ref="CL24:CM24"/>
    <mergeCell ref="CN24:CO24"/>
    <mergeCell ref="CP24:CQ24"/>
    <mergeCell ref="CR24:CS24"/>
    <mergeCell ref="CT24:CU24"/>
    <mergeCell ref="CL25:CM25"/>
    <mergeCell ref="CN25:CO25"/>
    <mergeCell ref="CP25:CQ25"/>
    <mergeCell ref="CR25:CS25"/>
    <mergeCell ref="CT25:CU25"/>
    <mergeCell ref="CL26:CM26"/>
    <mergeCell ref="CN26:CO26"/>
    <mergeCell ref="CP26:CQ26"/>
    <mergeCell ref="CR26:CS26"/>
    <mergeCell ref="CT26:CU26"/>
    <mergeCell ref="CT19:CU19"/>
    <mergeCell ref="CL20:CM20"/>
    <mergeCell ref="CN20:CO20"/>
    <mergeCell ref="CP20:CQ20"/>
    <mergeCell ref="CR20:CS20"/>
    <mergeCell ref="CT20:CU20"/>
    <mergeCell ref="CF21:CG21"/>
    <mergeCell ref="CL21:CM21"/>
    <mergeCell ref="CN21:CO21"/>
    <mergeCell ref="CP21:CQ21"/>
    <mergeCell ref="CR21:CS21"/>
    <mergeCell ref="CT21:CU21"/>
    <mergeCell ref="CF22:CG22"/>
    <mergeCell ref="CL22:CM22"/>
    <mergeCell ref="CN22:CO22"/>
    <mergeCell ref="CP22:CQ22"/>
    <mergeCell ref="CR22:CS22"/>
    <mergeCell ref="CT22:CU22"/>
    <mergeCell ref="CB10:CJ10"/>
    <mergeCell ref="CL10:CM10"/>
    <mergeCell ref="CN10:CO10"/>
    <mergeCell ref="CP10:CQ10"/>
    <mergeCell ref="CR10:CS10"/>
    <mergeCell ref="CT10:CU10"/>
    <mergeCell ref="CB11:CJ11"/>
    <mergeCell ref="CL11:CM11"/>
    <mergeCell ref="CN11:CO11"/>
    <mergeCell ref="CP11:CQ11"/>
    <mergeCell ref="CR11:CS11"/>
    <mergeCell ref="CT11:CU11"/>
    <mergeCell ref="CD16:CE23"/>
    <mergeCell ref="CL16:CM16"/>
    <mergeCell ref="CN16:CO16"/>
    <mergeCell ref="CP16:CQ16"/>
    <mergeCell ref="CR16:CS16"/>
    <mergeCell ref="CT16:CU16"/>
    <mergeCell ref="CL17:CM17"/>
    <mergeCell ref="CN17:CO17"/>
    <mergeCell ref="CP17:CQ17"/>
    <mergeCell ref="CR17:CS17"/>
    <mergeCell ref="CT17:CU17"/>
    <mergeCell ref="CL18:CM18"/>
    <mergeCell ref="CN18:CO18"/>
    <mergeCell ref="CP18:CQ18"/>
    <mergeCell ref="CR18:CS18"/>
    <mergeCell ref="CT18:CU18"/>
    <mergeCell ref="CL19:CM19"/>
    <mergeCell ref="CN19:CO19"/>
    <mergeCell ref="CP19:CQ19"/>
    <mergeCell ref="CR19:CS19"/>
    <mergeCell ref="CB2:CK2"/>
    <mergeCell ref="CL7:CM7"/>
    <mergeCell ref="CN7:CO7"/>
    <mergeCell ref="CP7:CQ7"/>
    <mergeCell ref="CR7:CS7"/>
    <mergeCell ref="CT7:CU7"/>
    <mergeCell ref="CB8:CJ8"/>
    <mergeCell ref="CL8:CM8"/>
    <mergeCell ref="CN8:CO8"/>
    <mergeCell ref="CP8:CQ8"/>
    <mergeCell ref="CR8:CS8"/>
    <mergeCell ref="CT8:CU8"/>
    <mergeCell ref="CB9:CJ9"/>
    <mergeCell ref="CL9:CM9"/>
    <mergeCell ref="CN9:CO9"/>
    <mergeCell ref="CP9:CQ9"/>
    <mergeCell ref="CR9:CS9"/>
    <mergeCell ref="CT9:CU9"/>
    <mergeCell ref="BR25:BS25"/>
    <mergeCell ref="BB25:BC25"/>
    <mergeCell ref="BD25:BE25"/>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BN26:BO26"/>
    <mergeCell ref="BP26:BQ26"/>
    <mergeCell ref="BR26:BS26"/>
    <mergeCell ref="D45:F45"/>
    <mergeCell ref="D50:F50"/>
    <mergeCell ref="D49:F49"/>
    <mergeCell ref="D48:F48"/>
    <mergeCell ref="D47:F47"/>
    <mergeCell ref="D46:F46"/>
    <mergeCell ref="H23:I23"/>
    <mergeCell ref="H22:I22"/>
    <mergeCell ref="H21:I21"/>
    <mergeCell ref="N26:O26"/>
    <mergeCell ref="N24:O24"/>
    <mergeCell ref="P24:Q24"/>
    <mergeCell ref="R24:S24"/>
    <mergeCell ref="T24:U24"/>
    <mergeCell ref="V24:W24"/>
    <mergeCell ref="X24:Y24"/>
    <mergeCell ref="Z24:AA24"/>
    <mergeCell ref="N23:O23"/>
    <mergeCell ref="P23:Q23"/>
    <mergeCell ref="R23:S23"/>
    <mergeCell ref="T23:U23"/>
    <mergeCell ref="V23:W23"/>
    <mergeCell ref="X23:Y23"/>
    <mergeCell ref="Z23:AA23"/>
    <mergeCell ref="X32:Y32"/>
    <mergeCell ref="Z32:AA32"/>
    <mergeCell ref="N32:O32"/>
    <mergeCell ref="P32:Q32"/>
    <mergeCell ref="R32:S32"/>
    <mergeCell ref="N33:O33"/>
    <mergeCell ref="P33:Q33"/>
    <mergeCell ref="R33:S33"/>
    <mergeCell ref="D2:M2"/>
    <mergeCell ref="N7:O7"/>
    <mergeCell ref="P7:Q7"/>
    <mergeCell ref="R7:S7"/>
    <mergeCell ref="T7:U7"/>
    <mergeCell ref="V7:W7"/>
    <mergeCell ref="X7:Y7"/>
    <mergeCell ref="Z7:AA7"/>
    <mergeCell ref="AB7:AC7"/>
    <mergeCell ref="V10:W10"/>
    <mergeCell ref="X10:Y10"/>
    <mergeCell ref="Z10:AA10"/>
    <mergeCell ref="AB10:AC10"/>
    <mergeCell ref="AD10:AE10"/>
    <mergeCell ref="AF10:AG10"/>
    <mergeCell ref="R11:S11"/>
    <mergeCell ref="T11:U11"/>
    <mergeCell ref="V11:W11"/>
    <mergeCell ref="X11:Y11"/>
    <mergeCell ref="Z11:AA11"/>
    <mergeCell ref="AB11:AC11"/>
    <mergeCell ref="D10:L10"/>
    <mergeCell ref="N10:O10"/>
    <mergeCell ref="R10:S10"/>
    <mergeCell ref="T10:U10"/>
    <mergeCell ref="V9:W9"/>
    <mergeCell ref="X9:Y9"/>
    <mergeCell ref="AD11:AE11"/>
    <mergeCell ref="AF11:AG11"/>
    <mergeCell ref="BT7:BU7"/>
    <mergeCell ref="D8:L8"/>
    <mergeCell ref="N8:O8"/>
    <mergeCell ref="P8:Q8"/>
    <mergeCell ref="R8:S8"/>
    <mergeCell ref="T8:U8"/>
    <mergeCell ref="BB7:BC7"/>
    <mergeCell ref="BD7:BE7"/>
    <mergeCell ref="BF7:BG7"/>
    <mergeCell ref="BH7:BI7"/>
    <mergeCell ref="BJ7:BK7"/>
    <mergeCell ref="BL7:BM7"/>
    <mergeCell ref="AP7:AQ7"/>
    <mergeCell ref="AR7:AS7"/>
    <mergeCell ref="AT7:AU7"/>
    <mergeCell ref="AV7:AW7"/>
    <mergeCell ref="AX7:AY7"/>
    <mergeCell ref="AZ7:BA7"/>
    <mergeCell ref="AD7:AE7"/>
    <mergeCell ref="AF7:AG7"/>
    <mergeCell ref="AH7:AI7"/>
    <mergeCell ref="AJ7:AK7"/>
    <mergeCell ref="AL7:AM7"/>
    <mergeCell ref="V8:W8"/>
    <mergeCell ref="X8:Y8"/>
    <mergeCell ref="Z8:AA8"/>
    <mergeCell ref="AB8:AC8"/>
    <mergeCell ref="AD8:AE8"/>
    <mergeCell ref="AF8:AG8"/>
    <mergeCell ref="BN7:BO7"/>
    <mergeCell ref="BP7:BQ7"/>
    <mergeCell ref="BR7:BS7"/>
    <mergeCell ref="BT9:BU9"/>
    <mergeCell ref="AX9:AY9"/>
    <mergeCell ref="AZ9:BA9"/>
    <mergeCell ref="BB9:BC9"/>
    <mergeCell ref="BD9:BE9"/>
    <mergeCell ref="BF9:BG9"/>
    <mergeCell ref="BH9:BI9"/>
    <mergeCell ref="AL9:AM9"/>
    <mergeCell ref="AN9:AO9"/>
    <mergeCell ref="AP9:AQ9"/>
    <mergeCell ref="AR9:AS9"/>
    <mergeCell ref="AT9:AU9"/>
    <mergeCell ref="AV9:AW9"/>
    <mergeCell ref="BT8:BU8"/>
    <mergeCell ref="BF8:BG8"/>
    <mergeCell ref="BH8:BI8"/>
    <mergeCell ref="BJ8:BK8"/>
    <mergeCell ref="AN7:AO7"/>
    <mergeCell ref="AT8:AU8"/>
    <mergeCell ref="AV8:AW8"/>
    <mergeCell ref="AX8:AY8"/>
    <mergeCell ref="AZ8:BA8"/>
    <mergeCell ref="BB8:BC8"/>
    <mergeCell ref="BD8:BE8"/>
    <mergeCell ref="AH8:AI8"/>
    <mergeCell ref="AJ8:AK8"/>
    <mergeCell ref="AL8:AM8"/>
    <mergeCell ref="AN8:AO8"/>
    <mergeCell ref="AP8:AQ8"/>
    <mergeCell ref="AR8:AS8"/>
    <mergeCell ref="BR8:BS8"/>
    <mergeCell ref="BR9:BS9"/>
    <mergeCell ref="BB10:BC10"/>
    <mergeCell ref="BD10:BE10"/>
    <mergeCell ref="AH10:AI10"/>
    <mergeCell ref="AJ10:AK10"/>
    <mergeCell ref="AL10:AM10"/>
    <mergeCell ref="BR10:BS10"/>
    <mergeCell ref="AH11:AI11"/>
    <mergeCell ref="AJ11:AK11"/>
    <mergeCell ref="AL11:AM11"/>
    <mergeCell ref="BL8:BM8"/>
    <mergeCell ref="D11:L11"/>
    <mergeCell ref="N11:O11"/>
    <mergeCell ref="P11:Q11"/>
    <mergeCell ref="P10:Q10"/>
    <mergeCell ref="BN8:BO8"/>
    <mergeCell ref="BP8:BQ8"/>
    <mergeCell ref="BJ9:BK9"/>
    <mergeCell ref="BL9:BM9"/>
    <mergeCell ref="BN9:BO9"/>
    <mergeCell ref="BP9:BQ9"/>
    <mergeCell ref="Z9:AA9"/>
    <mergeCell ref="AB9:AC9"/>
    <mergeCell ref="AD9:AE9"/>
    <mergeCell ref="AF9:AG9"/>
    <mergeCell ref="AH9:AI9"/>
    <mergeCell ref="AJ9:AK9"/>
    <mergeCell ref="D9:L9"/>
    <mergeCell ref="N9:O9"/>
    <mergeCell ref="P9:Q9"/>
    <mergeCell ref="R9:S9"/>
    <mergeCell ref="T9:U9"/>
    <mergeCell ref="BT10:BU10"/>
    <mergeCell ref="BF10:BG10"/>
    <mergeCell ref="BH10:BI10"/>
    <mergeCell ref="BJ10:BK10"/>
    <mergeCell ref="BL10:BM10"/>
    <mergeCell ref="BN10:BO10"/>
    <mergeCell ref="BP10:BQ10"/>
    <mergeCell ref="AR10:AS10"/>
    <mergeCell ref="AN10:AO10"/>
    <mergeCell ref="AP10:AQ10"/>
    <mergeCell ref="BN11:BO11"/>
    <mergeCell ref="BP11:BQ11"/>
    <mergeCell ref="AP11:AQ11"/>
    <mergeCell ref="AR11:AS11"/>
    <mergeCell ref="AT11:AU11"/>
    <mergeCell ref="AV11:AW11"/>
    <mergeCell ref="AX11:AY11"/>
    <mergeCell ref="AZ11:BA11"/>
    <mergeCell ref="AN11:AO11"/>
    <mergeCell ref="BR11:BS11"/>
    <mergeCell ref="BT11:BU11"/>
    <mergeCell ref="BB11:BC11"/>
    <mergeCell ref="BD11:BE11"/>
    <mergeCell ref="BF11:BG11"/>
    <mergeCell ref="BH11:BI11"/>
    <mergeCell ref="BJ11:BK11"/>
    <mergeCell ref="BL11:BM11"/>
    <mergeCell ref="AT10:AU10"/>
    <mergeCell ref="AV10:AW10"/>
    <mergeCell ref="AX10:AY10"/>
    <mergeCell ref="AZ10:BA10"/>
    <mergeCell ref="BR16:BS16"/>
    <mergeCell ref="BT16:BU16"/>
    <mergeCell ref="BP17:BQ17"/>
    <mergeCell ref="BR17:BS17"/>
    <mergeCell ref="BT17:BU17"/>
    <mergeCell ref="BP18:BQ18"/>
    <mergeCell ref="N16:O16"/>
    <mergeCell ref="P16:Q16"/>
    <mergeCell ref="R16:S16"/>
    <mergeCell ref="T16:U16"/>
    <mergeCell ref="V16:W16"/>
    <mergeCell ref="X16:Y16"/>
    <mergeCell ref="Z16:AA16"/>
    <mergeCell ref="AB16:AC16"/>
    <mergeCell ref="AD16:AE16"/>
    <mergeCell ref="AF16:AG16"/>
    <mergeCell ref="AH16:AI16"/>
    <mergeCell ref="AJ16:AK16"/>
    <mergeCell ref="AL16:AM16"/>
    <mergeCell ref="AN16:AO16"/>
    <mergeCell ref="N17:O17"/>
    <mergeCell ref="P17:Q17"/>
    <mergeCell ref="R17:S17"/>
    <mergeCell ref="T17:U17"/>
    <mergeCell ref="V17:W17"/>
    <mergeCell ref="X17:Y17"/>
    <mergeCell ref="Z17:AA17"/>
    <mergeCell ref="AB17:AC17"/>
    <mergeCell ref="AP16:AQ16"/>
    <mergeCell ref="AR16:AS16"/>
    <mergeCell ref="AJ17:AK17"/>
    <mergeCell ref="AL17:AM17"/>
    <mergeCell ref="AN17:AO17"/>
    <mergeCell ref="BR18:BS18"/>
    <mergeCell ref="BT18:BU18"/>
    <mergeCell ref="BN19:BO19"/>
    <mergeCell ref="BP19:BQ19"/>
    <mergeCell ref="BR19:BS19"/>
    <mergeCell ref="BT19:BU19"/>
    <mergeCell ref="AT16:AU16"/>
    <mergeCell ref="AV16:AW16"/>
    <mergeCell ref="AX16:AY16"/>
    <mergeCell ref="AZ16:BA16"/>
    <mergeCell ref="BB16:BC16"/>
    <mergeCell ref="BD16:BE16"/>
    <mergeCell ref="BF16:BG16"/>
    <mergeCell ref="BH16:BI16"/>
    <mergeCell ref="BJ16:BK16"/>
    <mergeCell ref="AX17:AY17"/>
    <mergeCell ref="AZ17:BA17"/>
    <mergeCell ref="BB17:BC17"/>
    <mergeCell ref="BD17:BE17"/>
    <mergeCell ref="BF17:BG17"/>
    <mergeCell ref="BH17:BI17"/>
    <mergeCell ref="BJ17:BK17"/>
    <mergeCell ref="BL17:BM17"/>
    <mergeCell ref="BN17:BO17"/>
    <mergeCell ref="AP17:AQ17"/>
    <mergeCell ref="AR17:AS17"/>
    <mergeCell ref="BL16:BM16"/>
    <mergeCell ref="BN16:BO16"/>
    <mergeCell ref="BP16:BQ16"/>
    <mergeCell ref="AT17:AU17"/>
    <mergeCell ref="AV17:AW17"/>
    <mergeCell ref="BD18:BE18"/>
    <mergeCell ref="BF18:BG18"/>
    <mergeCell ref="BH18:BI18"/>
    <mergeCell ref="BJ18:BK18"/>
    <mergeCell ref="BL18:BM18"/>
    <mergeCell ref="BN18:BO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 ref="AT18:AU18"/>
    <mergeCell ref="AV18:AW18"/>
    <mergeCell ref="AD17:AE17"/>
    <mergeCell ref="AF17:AG17"/>
    <mergeCell ref="AH17:AI17"/>
    <mergeCell ref="AV19:AW19"/>
    <mergeCell ref="AX19:AY19"/>
    <mergeCell ref="AZ19:BA19"/>
    <mergeCell ref="BB19:BC19"/>
    <mergeCell ref="BD19:BE19"/>
    <mergeCell ref="BF19:BG19"/>
    <mergeCell ref="BH19:BI19"/>
    <mergeCell ref="BJ19:BK19"/>
    <mergeCell ref="BL19:B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X18:AY18"/>
    <mergeCell ref="AZ18:BA18"/>
    <mergeCell ref="BB18:BC18"/>
    <mergeCell ref="BF20:BG20"/>
    <mergeCell ref="BH20:BI20"/>
    <mergeCell ref="BJ20:BK20"/>
    <mergeCell ref="BL20:BM20"/>
    <mergeCell ref="BN20:BO20"/>
    <mergeCell ref="BP20:BQ20"/>
    <mergeCell ref="BR20:BS20"/>
    <mergeCell ref="BT20:BU20"/>
    <mergeCell ref="N20:O20"/>
    <mergeCell ref="P20:Q20"/>
    <mergeCell ref="R20:S20"/>
    <mergeCell ref="T20:U20"/>
    <mergeCell ref="V20:W20"/>
    <mergeCell ref="X20:Y20"/>
    <mergeCell ref="Z20:AA20"/>
    <mergeCell ref="AB20:AC20"/>
    <mergeCell ref="AD20:AE20"/>
    <mergeCell ref="AF20:AG20"/>
    <mergeCell ref="AH20:AI20"/>
    <mergeCell ref="AJ20:AK20"/>
    <mergeCell ref="AL20:AM20"/>
    <mergeCell ref="AN20:AO20"/>
    <mergeCell ref="AP20:AQ20"/>
    <mergeCell ref="AR20:AS20"/>
    <mergeCell ref="AT20:AU20"/>
    <mergeCell ref="AV20:AW20"/>
    <mergeCell ref="AX20:AY20"/>
    <mergeCell ref="AZ20:BA20"/>
    <mergeCell ref="BB20:BC20"/>
    <mergeCell ref="BD20:BE20"/>
    <mergeCell ref="BH21:BI21"/>
    <mergeCell ref="BJ21:BK21"/>
    <mergeCell ref="BL21:BM21"/>
    <mergeCell ref="BN21:BO21"/>
    <mergeCell ref="BP21:BQ21"/>
    <mergeCell ref="BR21:BS21"/>
    <mergeCell ref="BT21:BU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B21:BC21"/>
    <mergeCell ref="BD21:BE21"/>
    <mergeCell ref="BF21:BG21"/>
    <mergeCell ref="BF22:BG22"/>
    <mergeCell ref="BH22:BI22"/>
    <mergeCell ref="BJ22:BK22"/>
    <mergeCell ref="BL22:BM22"/>
    <mergeCell ref="BN22:BO22"/>
    <mergeCell ref="BP22:BQ22"/>
    <mergeCell ref="BR22:BS22"/>
    <mergeCell ref="BT22:BU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AB23:AC23"/>
    <mergeCell ref="AD23:AE23"/>
    <mergeCell ref="AF23:AG23"/>
    <mergeCell ref="AH23:AI23"/>
    <mergeCell ref="AJ23:AK23"/>
    <mergeCell ref="AL23:AM23"/>
    <mergeCell ref="AN23:AO23"/>
    <mergeCell ref="AP23:AQ23"/>
    <mergeCell ref="AR23:AS23"/>
    <mergeCell ref="AB24:AC24"/>
    <mergeCell ref="AD24:AE24"/>
    <mergeCell ref="AF24:AG24"/>
    <mergeCell ref="AH24:AI24"/>
    <mergeCell ref="AJ24:AK24"/>
    <mergeCell ref="AL24:AM24"/>
    <mergeCell ref="AN24:AO24"/>
    <mergeCell ref="AT23:AU23"/>
    <mergeCell ref="AP24:AQ24"/>
    <mergeCell ref="AR24:AS24"/>
    <mergeCell ref="AT24:AU24"/>
    <mergeCell ref="BT26:BU26"/>
    <mergeCell ref="BT27:BU27"/>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P26:Q26"/>
    <mergeCell ref="R26:S26"/>
    <mergeCell ref="T26:U26"/>
    <mergeCell ref="V26:W26"/>
    <mergeCell ref="X26:Y26"/>
    <mergeCell ref="Z26:AA26"/>
    <mergeCell ref="AB26:AC26"/>
    <mergeCell ref="AD26:AE26"/>
    <mergeCell ref="AF26:AG26"/>
    <mergeCell ref="AT25:AU25"/>
    <mergeCell ref="AV25:AW25"/>
    <mergeCell ref="AX25:AY25"/>
    <mergeCell ref="BN25:BO25"/>
    <mergeCell ref="BP25:BQ25"/>
    <mergeCell ref="BT23:BU23"/>
    <mergeCell ref="AV23:AW23"/>
    <mergeCell ref="AX23:AY23"/>
    <mergeCell ref="AZ23:BA23"/>
    <mergeCell ref="BB23:BC23"/>
    <mergeCell ref="BD23:BE23"/>
    <mergeCell ref="BB24:BC24"/>
    <mergeCell ref="BD24:BE24"/>
    <mergeCell ref="BF24:BG24"/>
    <mergeCell ref="BH24:BI24"/>
    <mergeCell ref="BJ24:BK24"/>
    <mergeCell ref="BL24:BM24"/>
    <mergeCell ref="BN24:BO24"/>
    <mergeCell ref="BP24:BQ24"/>
    <mergeCell ref="BR24:BS24"/>
    <mergeCell ref="BT24:BU24"/>
    <mergeCell ref="BT25:BU25"/>
    <mergeCell ref="BF23:BG23"/>
    <mergeCell ref="BH23:BI23"/>
    <mergeCell ref="BJ23:BK23"/>
    <mergeCell ref="BL23:BM23"/>
    <mergeCell ref="BN23:BO23"/>
    <mergeCell ref="BP23:BQ23"/>
    <mergeCell ref="BR23:BS23"/>
    <mergeCell ref="AV24:AW24"/>
    <mergeCell ref="AX24:AY24"/>
    <mergeCell ref="AZ24:BA24"/>
    <mergeCell ref="AZ25:BA25"/>
    <mergeCell ref="BF25:BG25"/>
    <mergeCell ref="BH25:BI25"/>
    <mergeCell ref="BJ25:BK25"/>
    <mergeCell ref="BL25:BM25"/>
    <mergeCell ref="D27:D29"/>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N29:O29"/>
    <mergeCell ref="P29:Q29"/>
    <mergeCell ref="R29:S29"/>
    <mergeCell ref="T29:U29"/>
    <mergeCell ref="V29:W29"/>
    <mergeCell ref="X29:Y29"/>
    <mergeCell ref="Z29:AA29"/>
    <mergeCell ref="R28:S28"/>
    <mergeCell ref="T28:U28"/>
    <mergeCell ref="V28:W28"/>
    <mergeCell ref="X28:Y28"/>
    <mergeCell ref="Z28:AA28"/>
    <mergeCell ref="AB28:AC28"/>
    <mergeCell ref="AD28:AE28"/>
    <mergeCell ref="AF28:AG28"/>
    <mergeCell ref="AH28:AI28"/>
    <mergeCell ref="BT28:BU28"/>
    <mergeCell ref="AT27:AU27"/>
    <mergeCell ref="BH28:BI28"/>
    <mergeCell ref="BJ28:BK28"/>
    <mergeCell ref="BL28:BM28"/>
    <mergeCell ref="BN28:BO28"/>
    <mergeCell ref="BP28:BQ28"/>
    <mergeCell ref="BR28:BS28"/>
    <mergeCell ref="AV27:AW27"/>
    <mergeCell ref="AR27:AS27"/>
    <mergeCell ref="AX27:AY27"/>
    <mergeCell ref="AZ27:BA27"/>
    <mergeCell ref="BB27:BC27"/>
    <mergeCell ref="AT28:AU28"/>
    <mergeCell ref="AV28:AW28"/>
    <mergeCell ref="AX28:AY28"/>
    <mergeCell ref="AZ28:BA28"/>
    <mergeCell ref="BD27:BE27"/>
    <mergeCell ref="BF27:BG27"/>
    <mergeCell ref="BH27:BI27"/>
    <mergeCell ref="BJ27:BK27"/>
    <mergeCell ref="BL27:BM27"/>
    <mergeCell ref="BN27:BO27"/>
    <mergeCell ref="BP27:BQ27"/>
    <mergeCell ref="BR27:BS27"/>
    <mergeCell ref="AJ28:AK28"/>
    <mergeCell ref="AL28:AM28"/>
    <mergeCell ref="AN28:AO28"/>
    <mergeCell ref="AP28:AQ28"/>
    <mergeCell ref="AR28:AS28"/>
    <mergeCell ref="BB28:BC28"/>
    <mergeCell ref="BD28:BE28"/>
    <mergeCell ref="BF28:BG28"/>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B29:AC29"/>
    <mergeCell ref="AD29:AE29"/>
    <mergeCell ref="AF29:AG29"/>
    <mergeCell ref="AH29:AI29"/>
    <mergeCell ref="AJ29:AK29"/>
    <mergeCell ref="AL29:AM29"/>
    <mergeCell ref="AN29:AO29"/>
    <mergeCell ref="N28:O28"/>
    <mergeCell ref="P28:Q28"/>
    <mergeCell ref="AP29:AQ29"/>
    <mergeCell ref="AR29:AS29"/>
    <mergeCell ref="AT29:AU29"/>
    <mergeCell ref="AV29:AW29"/>
    <mergeCell ref="AX29:AY29"/>
    <mergeCell ref="AZ29:BA29"/>
    <mergeCell ref="AX31:AY31"/>
    <mergeCell ref="AZ31:BA31"/>
    <mergeCell ref="BB31:BC31"/>
    <mergeCell ref="BD31:BE31"/>
    <mergeCell ref="BF31:BG31"/>
    <mergeCell ref="BH31:BI31"/>
    <mergeCell ref="BJ31:BK31"/>
    <mergeCell ref="BL31:BM31"/>
    <mergeCell ref="BN31:BO31"/>
    <mergeCell ref="AT31:AU31"/>
    <mergeCell ref="AV31:AW31"/>
    <mergeCell ref="AZ30:BA30"/>
    <mergeCell ref="BB30:BC30"/>
    <mergeCell ref="BD30:BE30"/>
    <mergeCell ref="BF30:BG30"/>
    <mergeCell ref="BH30:BI30"/>
    <mergeCell ref="BJ30:BK30"/>
    <mergeCell ref="BL30:BM30"/>
    <mergeCell ref="BN30:BO30"/>
    <mergeCell ref="AR30:AS30"/>
    <mergeCell ref="AT30:AU30"/>
    <mergeCell ref="AV30:AW30"/>
    <mergeCell ref="AX30:AY30"/>
    <mergeCell ref="AR31:AS31"/>
    <mergeCell ref="BP31:BQ31"/>
    <mergeCell ref="BR31:BS31"/>
    <mergeCell ref="AX32:AY32"/>
    <mergeCell ref="AZ32:BA32"/>
    <mergeCell ref="BB32:BC32"/>
    <mergeCell ref="BD32:BE32"/>
    <mergeCell ref="BF32:BG32"/>
    <mergeCell ref="BH32:BI32"/>
    <mergeCell ref="BJ32:BK32"/>
    <mergeCell ref="BT29:BU29"/>
    <mergeCell ref="BB29:BC29"/>
    <mergeCell ref="BD29:BE29"/>
    <mergeCell ref="BF29:BG29"/>
    <mergeCell ref="BH29:BI29"/>
    <mergeCell ref="BJ29:BK29"/>
    <mergeCell ref="BL29:BM29"/>
    <mergeCell ref="BN29:BO29"/>
    <mergeCell ref="BP29:BQ29"/>
    <mergeCell ref="BR29:BS29"/>
    <mergeCell ref="BR30:BS30"/>
    <mergeCell ref="BT30:BU30"/>
    <mergeCell ref="BP30:BQ30"/>
    <mergeCell ref="BL32:BM32"/>
    <mergeCell ref="BN32:BO32"/>
    <mergeCell ref="BT31:BU31"/>
    <mergeCell ref="BP32:BQ32"/>
    <mergeCell ref="BR32:BS32"/>
    <mergeCell ref="BT32:BU32"/>
    <mergeCell ref="D30:D32"/>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P31:AQ31"/>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B32:AC32"/>
    <mergeCell ref="AD32:AE32"/>
    <mergeCell ref="AF32:AG32"/>
    <mergeCell ref="AH32:AI32"/>
    <mergeCell ref="AJ32:AK32"/>
    <mergeCell ref="AL32:AM32"/>
    <mergeCell ref="AN32:AO32"/>
    <mergeCell ref="AP32:AQ32"/>
    <mergeCell ref="AR32:AS32"/>
    <mergeCell ref="T32:U32"/>
    <mergeCell ref="V32:W32"/>
    <mergeCell ref="AT32:AU32"/>
    <mergeCell ref="BP33:BQ33"/>
    <mergeCell ref="BR33:BS33"/>
    <mergeCell ref="BT33:BU33"/>
    <mergeCell ref="AX33:AY33"/>
    <mergeCell ref="AZ33:BA33"/>
    <mergeCell ref="BB33:BC33"/>
    <mergeCell ref="BD33:BE33"/>
    <mergeCell ref="BF33:BG33"/>
    <mergeCell ref="BH33:BI33"/>
    <mergeCell ref="BJ33:BK33"/>
    <mergeCell ref="BL33:BM33"/>
    <mergeCell ref="BN33:BO33"/>
    <mergeCell ref="AT33:AU33"/>
    <mergeCell ref="AV33:AW33"/>
    <mergeCell ref="BP34:BQ34"/>
    <mergeCell ref="BR34:BS34"/>
    <mergeCell ref="BT34:BU34"/>
    <mergeCell ref="AX34:AY34"/>
    <mergeCell ref="AZ34:BA34"/>
    <mergeCell ref="BB34:BC34"/>
    <mergeCell ref="BD34:BE34"/>
    <mergeCell ref="BF34:BG34"/>
    <mergeCell ref="BJ34:BK34"/>
    <mergeCell ref="BL34:BM34"/>
    <mergeCell ref="BN34:BO34"/>
    <mergeCell ref="AV32:AW32"/>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BH34:BI34"/>
    <mergeCell ref="AT34:AU34"/>
    <mergeCell ref="AV34:AW34"/>
    <mergeCell ref="BT35:BU35"/>
    <mergeCell ref="AX35:AY35"/>
    <mergeCell ref="AZ35:BA35"/>
    <mergeCell ref="BB35:BC35"/>
    <mergeCell ref="BD35:BE35"/>
    <mergeCell ref="BF35:BG35"/>
    <mergeCell ref="BH35:BI35"/>
    <mergeCell ref="BJ35:BK35"/>
    <mergeCell ref="BL35:BM35"/>
    <mergeCell ref="BN35:BO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BT36:BU36"/>
    <mergeCell ref="AX36:AY36"/>
    <mergeCell ref="AZ36:BA36"/>
    <mergeCell ref="BB36:BC36"/>
    <mergeCell ref="BD36:BE36"/>
    <mergeCell ref="BF36:BG36"/>
    <mergeCell ref="BH36:BI36"/>
    <mergeCell ref="BJ36:BK36"/>
    <mergeCell ref="BL36:BM36"/>
    <mergeCell ref="BN36:BO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H40:L40"/>
    <mergeCell ref="N40:O40"/>
    <mergeCell ref="P40:Q40"/>
    <mergeCell ref="BB40:BC40"/>
    <mergeCell ref="BD40:BE40"/>
    <mergeCell ref="BF40:BG40"/>
    <mergeCell ref="AT39:AU39"/>
    <mergeCell ref="AV39:AW39"/>
    <mergeCell ref="AX39:AY39"/>
    <mergeCell ref="AZ39:BA39"/>
    <mergeCell ref="AT36:AU36"/>
    <mergeCell ref="AV36:AW36"/>
    <mergeCell ref="AR35:AS35"/>
    <mergeCell ref="AT35:AU35"/>
    <mergeCell ref="AV35:AW35"/>
    <mergeCell ref="BP36:BQ36"/>
    <mergeCell ref="BR36:BS36"/>
    <mergeCell ref="BP35:BQ35"/>
    <mergeCell ref="BR35:BS35"/>
    <mergeCell ref="H39:L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BL39:BM39"/>
    <mergeCell ref="BN39:BO39"/>
    <mergeCell ref="BP39:BQ39"/>
    <mergeCell ref="BR39:BS39"/>
    <mergeCell ref="BT39:BU39"/>
    <mergeCell ref="BT40:BU40"/>
    <mergeCell ref="AZ40:BA40"/>
    <mergeCell ref="AT41:AU41"/>
    <mergeCell ref="AZ41:BA41"/>
    <mergeCell ref="AX41:AY41"/>
    <mergeCell ref="AV41:AW41"/>
    <mergeCell ref="BB39:BC39"/>
    <mergeCell ref="BD39:BE39"/>
    <mergeCell ref="BF39:BG39"/>
    <mergeCell ref="BH39:BI39"/>
    <mergeCell ref="BJ39:BK39"/>
    <mergeCell ref="BN40:BO40"/>
    <mergeCell ref="BP40:BQ40"/>
    <mergeCell ref="BR40:BS40"/>
    <mergeCell ref="BT41:BU41"/>
    <mergeCell ref="BB41:BC41"/>
    <mergeCell ref="BD41:BE41"/>
    <mergeCell ref="BF41:BG41"/>
    <mergeCell ref="BH41:BI41"/>
    <mergeCell ref="BJ41:BK41"/>
    <mergeCell ref="BL41:BM41"/>
    <mergeCell ref="BN41:BO41"/>
    <mergeCell ref="BP41:BQ41"/>
    <mergeCell ref="BR41:BS41"/>
    <mergeCell ref="AF42:AG42"/>
    <mergeCell ref="AH42:AI42"/>
    <mergeCell ref="AJ42:AK42"/>
    <mergeCell ref="AL42:AM42"/>
    <mergeCell ref="AN42:AO42"/>
    <mergeCell ref="AP42:AQ42"/>
    <mergeCell ref="AR42:AS42"/>
    <mergeCell ref="AT42:AU42"/>
    <mergeCell ref="AV42:AW42"/>
    <mergeCell ref="AX42:AY42"/>
    <mergeCell ref="AZ42:BA42"/>
    <mergeCell ref="H41:L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F16:G23"/>
    <mergeCell ref="F30:G32"/>
    <mergeCell ref="F27:G29"/>
    <mergeCell ref="F35:G35"/>
    <mergeCell ref="F34:G34"/>
    <mergeCell ref="F33:G33"/>
    <mergeCell ref="F39:G41"/>
    <mergeCell ref="F24:G26"/>
    <mergeCell ref="BH40:BI40"/>
    <mergeCell ref="BJ40:BK40"/>
    <mergeCell ref="BL40:BM40"/>
    <mergeCell ref="F36:K36"/>
    <mergeCell ref="F42:K42"/>
    <mergeCell ref="BT42:BU42"/>
    <mergeCell ref="BB42:BC42"/>
    <mergeCell ref="BD42:BE42"/>
    <mergeCell ref="BF42:BG42"/>
    <mergeCell ref="BH42:BI42"/>
    <mergeCell ref="BJ42:BK42"/>
    <mergeCell ref="BL42:BM42"/>
    <mergeCell ref="BN42:BO42"/>
    <mergeCell ref="BP42:BQ42"/>
    <mergeCell ref="BR42:BS42"/>
    <mergeCell ref="N42:O42"/>
    <mergeCell ref="P42:Q42"/>
    <mergeCell ref="R42:S42"/>
    <mergeCell ref="T42:U42"/>
    <mergeCell ref="V42:W42"/>
    <mergeCell ref="X42:Y42"/>
    <mergeCell ref="Z42:AA42"/>
    <mergeCell ref="AB42:AC42"/>
    <mergeCell ref="AD42:AE42"/>
  </mergeCells>
  <phoneticPr fontId="8"/>
  <conditionalFormatting sqref="F54:H83">
    <cfRule type="expression" dxfId="23" priority="14">
      <formula>$E54="工事費"</formula>
    </cfRule>
  </conditionalFormatting>
  <conditionalFormatting sqref="G54:G83">
    <cfRule type="expression" dxfId="22" priority="19">
      <formula>$D54="ドアの設置"</formula>
    </cfRule>
  </conditionalFormatting>
  <conditionalFormatting sqref="J54:L83">
    <cfRule type="expression" dxfId="21" priority="1">
      <formula>$E54="工事費"</formula>
    </cfRule>
    <cfRule type="expression" dxfId="20" priority="12">
      <formula>AND($D54&lt;&gt;"",$D54&lt;&gt;"断熱材の設置")</formula>
    </cfRule>
  </conditionalFormatting>
  <conditionalFormatting sqref="CD54 CD55:CF55 CD56:CD57 CD58:CF58 CD59 CD60:CF60 CD61 CD62:CF62 CD63:CE63 CD64:CF83">
    <cfRule type="expression" dxfId="19" priority="3">
      <formula>$E54="工事費"</formula>
    </cfRule>
  </conditionalFormatting>
  <conditionalFormatting sqref="CE55 CE58 CE60 CE62:CE83">
    <cfRule type="expression" dxfId="18" priority="4">
      <formula>$D55="ドアの設置"</formula>
    </cfRule>
  </conditionalFormatting>
  <conditionalFormatting sqref="CH54:CJ83">
    <cfRule type="expression" dxfId="17" priority="2">
      <formula>AND($D54&lt;&gt;"",$D54&lt;&gt;"断熱材の設置")</formula>
    </cfRule>
  </conditionalFormatting>
  <dataValidations count="2">
    <dataValidation type="list" allowBlank="1" showInputMessage="1" showErrorMessage="1" sqref="E54:E83 CC54:CC83" xr:uid="{80D3DA41-4487-4E46-8EDF-BA94F677F712}">
      <formula1>"材料費,工事費"</formula1>
    </dataValidation>
    <dataValidation type="list" allowBlank="1" showInputMessage="1" showErrorMessage="1" sqref="D54:D83 CB54:CB83" xr:uid="{95D09906-EE19-4F58-AA12-C1EAB5436FEE}">
      <formula1>"ガラス交換,カバー工法,建具交換,外窓の交換,内窓の取付,ドアの設置,断熱材の設置"</formula1>
    </dataValidation>
  </dataValidations>
  <printOptions horizontalCentered="1"/>
  <pageMargins left="0.25" right="0.25" top="0.75" bottom="0.75" header="0.3" footer="0.3"/>
  <pageSetup paperSize="8" scale="32" fitToHeight="0" orientation="landscape" r:id="rId1"/>
  <colBreaks count="1" manualBreakCount="1">
    <brk id="100" max="1048575"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F1C3-2C08-43F4-B4D6-29BAF3884286}">
  <dimension ref="B1:W56"/>
  <sheetViews>
    <sheetView showGridLines="0" showZeros="0" zoomScale="90" zoomScaleNormal="90" zoomScaleSheetLayoutView="70" workbookViewId="0"/>
  </sheetViews>
  <sheetFormatPr defaultColWidth="8.59765625" defaultRowHeight="14.4" x14ac:dyDescent="0.45"/>
  <cols>
    <col min="1" max="1" width="3.09765625" style="408" customWidth="1"/>
    <col min="2" max="2" width="5.59765625" style="408" customWidth="1"/>
    <col min="3" max="3" width="10.8984375" style="408" customWidth="1"/>
    <col min="4" max="9" width="9" style="408" customWidth="1"/>
    <col min="10" max="10" width="16.59765625" style="408" customWidth="1"/>
    <col min="11" max="11" width="20.59765625" style="408" customWidth="1"/>
    <col min="12" max="13" width="3.09765625" style="408" customWidth="1"/>
    <col min="14" max="14" width="5.59765625" style="408" customWidth="1"/>
    <col min="15" max="15" width="10.8984375" style="408" customWidth="1"/>
    <col min="16" max="21" width="9" style="408" customWidth="1"/>
    <col min="22" max="22" width="16.59765625" style="408" customWidth="1"/>
    <col min="23" max="23" width="20.59765625" style="408" customWidth="1"/>
    <col min="24" max="16384" width="8.59765625" style="408"/>
  </cols>
  <sheetData>
    <row r="1" spans="2:23" ht="27.9" customHeight="1" x14ac:dyDescent="0.45">
      <c r="B1" s="408" t="s">
        <v>346</v>
      </c>
      <c r="G1" s="409"/>
      <c r="K1" s="410"/>
      <c r="N1" s="408" t="s">
        <v>346</v>
      </c>
      <c r="S1" s="409"/>
      <c r="W1" s="410"/>
    </row>
    <row r="2" spans="2:23" ht="34.35" customHeight="1" x14ac:dyDescent="0.45">
      <c r="B2" s="914" t="s">
        <v>427</v>
      </c>
      <c r="C2" s="914"/>
      <c r="D2" s="914"/>
      <c r="E2" s="914"/>
      <c r="F2" s="914"/>
      <c r="G2" s="914"/>
      <c r="H2" s="914"/>
      <c r="I2" s="914"/>
      <c r="J2" s="914"/>
      <c r="K2" s="914"/>
      <c r="N2" s="914" t="s">
        <v>344</v>
      </c>
      <c r="O2" s="914"/>
      <c r="P2" s="914"/>
      <c r="Q2" s="914"/>
      <c r="R2" s="914"/>
      <c r="S2" s="914"/>
      <c r="T2" s="914"/>
      <c r="U2" s="914"/>
      <c r="V2" s="914"/>
      <c r="W2" s="914"/>
    </row>
    <row r="3" spans="2:23" ht="9" customHeight="1" x14ac:dyDescent="0.2">
      <c r="B3" s="411"/>
      <c r="C3" s="411"/>
      <c r="D3" s="411"/>
      <c r="E3" s="411"/>
      <c r="F3" s="411"/>
      <c r="G3" s="411"/>
      <c r="H3" s="411"/>
      <c r="I3" s="411"/>
      <c r="J3" s="411"/>
      <c r="N3" s="411"/>
      <c r="O3" s="411"/>
      <c r="P3" s="411"/>
      <c r="Q3" s="411"/>
      <c r="R3" s="411"/>
      <c r="S3" s="411"/>
      <c r="T3" s="411"/>
      <c r="U3" s="411"/>
      <c r="V3" s="411"/>
    </row>
    <row r="4" spans="2:23" ht="17.100000000000001" customHeight="1" x14ac:dyDescent="0.45">
      <c r="B4" s="915" t="s">
        <v>41</v>
      </c>
      <c r="C4" s="915"/>
      <c r="D4" s="915"/>
      <c r="E4" s="915"/>
      <c r="F4" s="915"/>
      <c r="G4" s="915"/>
      <c r="H4" s="915"/>
      <c r="I4" s="915"/>
      <c r="J4" s="915"/>
      <c r="K4" s="915"/>
      <c r="N4" s="915" t="s">
        <v>41</v>
      </c>
      <c r="O4" s="915"/>
      <c r="P4" s="915"/>
      <c r="Q4" s="915"/>
      <c r="R4" s="915"/>
      <c r="S4" s="915"/>
      <c r="T4" s="915"/>
      <c r="U4" s="915"/>
      <c r="V4" s="915"/>
      <c r="W4" s="915"/>
    </row>
    <row r="5" spans="2:23" ht="17.100000000000001" customHeight="1" x14ac:dyDescent="0.45">
      <c r="B5" s="915" t="s">
        <v>40</v>
      </c>
      <c r="C5" s="915"/>
      <c r="D5" s="915"/>
      <c r="E5" s="915"/>
      <c r="F5" s="915"/>
      <c r="G5" s="915"/>
      <c r="H5" s="915"/>
      <c r="I5" s="915"/>
      <c r="J5" s="915"/>
      <c r="K5" s="915"/>
      <c r="N5" s="915" t="s">
        <v>40</v>
      </c>
      <c r="O5" s="915"/>
      <c r="P5" s="915"/>
      <c r="Q5" s="915"/>
      <c r="R5" s="915"/>
      <c r="S5" s="915"/>
      <c r="T5" s="915"/>
      <c r="U5" s="915"/>
      <c r="V5" s="915"/>
      <c r="W5" s="915"/>
    </row>
    <row r="6" spans="2:23" ht="17.100000000000001" customHeight="1" x14ac:dyDescent="0.45">
      <c r="B6" s="915"/>
      <c r="C6" s="915"/>
      <c r="D6" s="915"/>
      <c r="E6" s="915"/>
      <c r="F6" s="915"/>
      <c r="G6" s="915"/>
      <c r="H6" s="413"/>
      <c r="I6" s="413"/>
      <c r="J6" s="413"/>
      <c r="K6" s="413"/>
      <c r="N6" s="915"/>
      <c r="O6" s="915"/>
      <c r="P6" s="915"/>
      <c r="Q6" s="915"/>
      <c r="R6" s="915"/>
      <c r="S6" s="915"/>
      <c r="T6" s="413"/>
      <c r="U6" s="413"/>
      <c r="V6" s="413"/>
      <c r="W6" s="413"/>
    </row>
    <row r="7" spans="2:23" ht="11.4" customHeight="1" thickBot="1" x14ac:dyDescent="0.5">
      <c r="B7" s="412"/>
      <c r="C7" s="412"/>
      <c r="D7" s="412"/>
      <c r="E7" s="412"/>
      <c r="F7" s="412"/>
      <c r="G7" s="412"/>
      <c r="H7" s="412"/>
      <c r="I7" s="412"/>
      <c r="J7" s="412"/>
      <c r="K7" s="412"/>
      <c r="N7" s="412"/>
      <c r="O7" s="412"/>
      <c r="P7" s="412"/>
      <c r="Q7" s="412"/>
      <c r="R7" s="412"/>
      <c r="S7" s="412"/>
      <c r="T7" s="412"/>
      <c r="U7" s="412"/>
      <c r="V7" s="412"/>
      <c r="W7" s="412"/>
    </row>
    <row r="8" spans="2:23" ht="27" customHeight="1" thickBot="1" x14ac:dyDescent="0.5">
      <c r="B8" s="414" t="s">
        <v>39</v>
      </c>
      <c r="C8" s="916" t="s">
        <v>38</v>
      </c>
      <c r="D8" s="917"/>
      <c r="E8" s="917"/>
      <c r="F8" s="917"/>
      <c r="G8" s="918"/>
      <c r="H8" s="416" t="s">
        <v>37</v>
      </c>
      <c r="I8" s="415" t="s">
        <v>36</v>
      </c>
      <c r="J8" s="417" t="s">
        <v>35</v>
      </c>
      <c r="K8" s="418" t="s">
        <v>34</v>
      </c>
      <c r="N8" s="414" t="s">
        <v>39</v>
      </c>
      <c r="O8" s="916" t="s">
        <v>38</v>
      </c>
      <c r="P8" s="917"/>
      <c r="Q8" s="917"/>
      <c r="R8" s="917"/>
      <c r="S8" s="918"/>
      <c r="T8" s="416" t="s">
        <v>37</v>
      </c>
      <c r="U8" s="415" t="s">
        <v>36</v>
      </c>
      <c r="V8" s="417" t="s">
        <v>35</v>
      </c>
      <c r="W8" s="418" t="s">
        <v>34</v>
      </c>
    </row>
    <row r="9" spans="2:23" ht="23.4" customHeight="1" thickTop="1" x14ac:dyDescent="0.45">
      <c r="B9" s="919" t="s">
        <v>257</v>
      </c>
      <c r="C9" s="924"/>
      <c r="D9" s="925"/>
      <c r="E9" s="925"/>
      <c r="F9" s="925"/>
      <c r="G9" s="925"/>
      <c r="H9" s="6"/>
      <c r="I9" s="5"/>
      <c r="J9" s="132">
        <f t="shared" ref="J9:J18" si="0">H9*I9</f>
        <v>0</v>
      </c>
      <c r="K9" s="4"/>
      <c r="N9" s="919" t="s">
        <v>257</v>
      </c>
      <c r="O9" s="911" t="s">
        <v>33</v>
      </c>
      <c r="P9" s="912"/>
      <c r="Q9" s="912"/>
      <c r="R9" s="912"/>
      <c r="S9" s="912"/>
      <c r="T9" s="420">
        <v>6</v>
      </c>
      <c r="U9" s="7">
        <v>60000</v>
      </c>
      <c r="V9" s="132">
        <f t="shared" ref="V9:V18" si="1">T9*U9</f>
        <v>360000</v>
      </c>
      <c r="W9" s="419"/>
    </row>
    <row r="10" spans="2:23" ht="23.4" customHeight="1" x14ac:dyDescent="0.45">
      <c r="B10" s="920"/>
      <c r="C10" s="881"/>
      <c r="D10" s="882"/>
      <c r="E10" s="882"/>
      <c r="F10" s="882"/>
      <c r="G10" s="882"/>
      <c r="H10" s="3"/>
      <c r="I10" s="2"/>
      <c r="J10" s="133">
        <f t="shared" si="0"/>
        <v>0</v>
      </c>
      <c r="K10" s="1"/>
      <c r="N10" s="920"/>
      <c r="O10" s="911" t="s">
        <v>32</v>
      </c>
      <c r="P10" s="912"/>
      <c r="Q10" s="912"/>
      <c r="R10" s="912"/>
      <c r="S10" s="912"/>
      <c r="T10" s="424">
        <v>6</v>
      </c>
      <c r="U10" s="8">
        <v>20000</v>
      </c>
      <c r="V10" s="133">
        <f t="shared" si="1"/>
        <v>120000</v>
      </c>
      <c r="W10" s="423"/>
    </row>
    <row r="11" spans="2:23" ht="23.4" customHeight="1" x14ac:dyDescent="0.45">
      <c r="B11" s="920"/>
      <c r="C11" s="881"/>
      <c r="D11" s="882"/>
      <c r="E11" s="882"/>
      <c r="F11" s="882"/>
      <c r="G11" s="882"/>
      <c r="H11" s="3"/>
      <c r="I11" s="2"/>
      <c r="J11" s="133">
        <f t="shared" si="0"/>
        <v>0</v>
      </c>
      <c r="K11" s="1"/>
      <c r="N11" s="920"/>
      <c r="O11" s="911" t="s">
        <v>30</v>
      </c>
      <c r="P11" s="912"/>
      <c r="Q11" s="912"/>
      <c r="R11" s="912"/>
      <c r="S11" s="912"/>
      <c r="T11" s="424">
        <v>1</v>
      </c>
      <c r="U11" s="8">
        <v>120000</v>
      </c>
      <c r="V11" s="133">
        <f t="shared" si="1"/>
        <v>120000</v>
      </c>
      <c r="W11" s="423"/>
    </row>
    <row r="12" spans="2:23" ht="23.4" customHeight="1" x14ac:dyDescent="0.45">
      <c r="B12" s="920"/>
      <c r="C12" s="881"/>
      <c r="D12" s="882"/>
      <c r="E12" s="882"/>
      <c r="F12" s="882"/>
      <c r="G12" s="882"/>
      <c r="H12" s="3"/>
      <c r="I12" s="2"/>
      <c r="J12" s="133">
        <f t="shared" si="0"/>
        <v>0</v>
      </c>
      <c r="K12" s="1"/>
      <c r="N12" s="920"/>
      <c r="O12" s="911" t="s">
        <v>31</v>
      </c>
      <c r="P12" s="912"/>
      <c r="Q12" s="912"/>
      <c r="R12" s="912"/>
      <c r="S12" s="913"/>
      <c r="T12" s="424">
        <v>6</v>
      </c>
      <c r="U12" s="8">
        <v>15000</v>
      </c>
      <c r="V12" s="133">
        <f t="shared" si="1"/>
        <v>90000</v>
      </c>
      <c r="W12" s="423"/>
    </row>
    <row r="13" spans="2:23" ht="23.4" customHeight="1" x14ac:dyDescent="0.45">
      <c r="B13" s="920"/>
      <c r="C13" s="881"/>
      <c r="D13" s="882"/>
      <c r="E13" s="882"/>
      <c r="F13" s="882"/>
      <c r="G13" s="882"/>
      <c r="H13" s="3"/>
      <c r="I13" s="2"/>
      <c r="J13" s="133">
        <f t="shared" si="0"/>
        <v>0</v>
      </c>
      <c r="K13" s="1"/>
      <c r="N13" s="920"/>
      <c r="O13" s="884"/>
      <c r="P13" s="885"/>
      <c r="Q13" s="885"/>
      <c r="R13" s="885"/>
      <c r="S13" s="885"/>
      <c r="T13" s="421"/>
      <c r="U13" s="422"/>
      <c r="V13" s="133">
        <f t="shared" si="1"/>
        <v>0</v>
      </c>
      <c r="W13" s="423"/>
    </row>
    <row r="14" spans="2:23" ht="23.4" customHeight="1" x14ac:dyDescent="0.45">
      <c r="B14" s="920"/>
      <c r="C14" s="881"/>
      <c r="D14" s="882"/>
      <c r="E14" s="882"/>
      <c r="F14" s="882"/>
      <c r="G14" s="882"/>
      <c r="H14" s="3"/>
      <c r="I14" s="2"/>
      <c r="J14" s="133">
        <f t="shared" si="0"/>
        <v>0</v>
      </c>
      <c r="K14" s="1"/>
      <c r="N14" s="920"/>
      <c r="O14" s="884"/>
      <c r="P14" s="885"/>
      <c r="Q14" s="885"/>
      <c r="R14" s="885"/>
      <c r="S14" s="885"/>
      <c r="T14" s="421"/>
      <c r="U14" s="422"/>
      <c r="V14" s="133">
        <f t="shared" si="1"/>
        <v>0</v>
      </c>
      <c r="W14" s="423"/>
    </row>
    <row r="15" spans="2:23" ht="23.4" customHeight="1" x14ac:dyDescent="0.45">
      <c r="B15" s="920"/>
      <c r="C15" s="881"/>
      <c r="D15" s="882"/>
      <c r="E15" s="882"/>
      <c r="F15" s="882"/>
      <c r="G15" s="882"/>
      <c r="H15" s="3"/>
      <c r="I15" s="2"/>
      <c r="J15" s="133">
        <f t="shared" si="0"/>
        <v>0</v>
      </c>
      <c r="K15" s="1"/>
      <c r="N15" s="920"/>
      <c r="O15" s="884"/>
      <c r="P15" s="885"/>
      <c r="Q15" s="885"/>
      <c r="R15" s="885"/>
      <c r="S15" s="885"/>
      <c r="T15" s="421"/>
      <c r="U15" s="422"/>
      <c r="V15" s="133">
        <f t="shared" si="1"/>
        <v>0</v>
      </c>
      <c r="W15" s="423"/>
    </row>
    <row r="16" spans="2:23" ht="23.4" customHeight="1" x14ac:dyDescent="0.45">
      <c r="B16" s="920"/>
      <c r="C16" s="881"/>
      <c r="D16" s="882"/>
      <c r="E16" s="882"/>
      <c r="F16" s="882"/>
      <c r="G16" s="882"/>
      <c r="H16" s="3"/>
      <c r="I16" s="2"/>
      <c r="J16" s="133">
        <f t="shared" si="0"/>
        <v>0</v>
      </c>
      <c r="K16" s="1"/>
      <c r="N16" s="920"/>
      <c r="O16" s="884"/>
      <c r="P16" s="885"/>
      <c r="Q16" s="885"/>
      <c r="R16" s="885"/>
      <c r="S16" s="885"/>
      <c r="T16" s="421"/>
      <c r="U16" s="422"/>
      <c r="V16" s="133">
        <f t="shared" si="1"/>
        <v>0</v>
      </c>
      <c r="W16" s="423"/>
    </row>
    <row r="17" spans="2:23" ht="23.4" customHeight="1" x14ac:dyDescent="0.45">
      <c r="B17" s="920"/>
      <c r="C17" s="881"/>
      <c r="D17" s="882"/>
      <c r="E17" s="882"/>
      <c r="F17" s="882"/>
      <c r="G17" s="882"/>
      <c r="H17" s="3"/>
      <c r="I17" s="2"/>
      <c r="J17" s="133">
        <f t="shared" si="0"/>
        <v>0</v>
      </c>
      <c r="K17" s="1"/>
      <c r="N17" s="920"/>
      <c r="O17" s="884"/>
      <c r="P17" s="885"/>
      <c r="Q17" s="885"/>
      <c r="R17" s="885"/>
      <c r="S17" s="885"/>
      <c r="T17" s="421"/>
      <c r="U17" s="422"/>
      <c r="V17" s="133">
        <f t="shared" si="1"/>
        <v>0</v>
      </c>
      <c r="W17" s="423"/>
    </row>
    <row r="18" spans="2:23" ht="23.4" customHeight="1" thickBot="1" x14ac:dyDescent="0.5">
      <c r="B18" s="920"/>
      <c r="C18" s="881"/>
      <c r="D18" s="882"/>
      <c r="E18" s="882"/>
      <c r="F18" s="882"/>
      <c r="G18" s="882"/>
      <c r="H18" s="3"/>
      <c r="I18" s="2"/>
      <c r="J18" s="133">
        <f t="shared" si="0"/>
        <v>0</v>
      </c>
      <c r="K18" s="136"/>
      <c r="N18" s="920"/>
      <c r="O18" s="884"/>
      <c r="P18" s="885"/>
      <c r="Q18" s="885"/>
      <c r="R18" s="885"/>
      <c r="S18" s="885"/>
      <c r="T18" s="421"/>
      <c r="U18" s="422"/>
      <c r="V18" s="133">
        <f t="shared" si="1"/>
        <v>0</v>
      </c>
      <c r="W18" s="425"/>
    </row>
    <row r="19" spans="2:23" ht="27" customHeight="1" thickTop="1" thickBot="1" x14ac:dyDescent="0.5">
      <c r="B19" s="878" t="s">
        <v>29</v>
      </c>
      <c r="C19" s="879"/>
      <c r="D19" s="879"/>
      <c r="E19" s="879"/>
      <c r="F19" s="879"/>
      <c r="G19" s="879"/>
      <c r="H19" s="879"/>
      <c r="I19" s="879"/>
      <c r="J19" s="134">
        <f>SUM(J9:J18)</f>
        <v>0</v>
      </c>
      <c r="K19" s="137"/>
      <c r="N19" s="878" t="s">
        <v>29</v>
      </c>
      <c r="O19" s="879"/>
      <c r="P19" s="879"/>
      <c r="Q19" s="879"/>
      <c r="R19" s="879"/>
      <c r="S19" s="879"/>
      <c r="T19" s="879"/>
      <c r="U19" s="879"/>
      <c r="V19" s="134">
        <f>SUM(V9:V18)</f>
        <v>690000</v>
      </c>
      <c r="W19" s="426"/>
    </row>
    <row r="20" spans="2:23" customFormat="1" ht="14.1" customHeight="1" x14ac:dyDescent="0.45"/>
    <row r="21" spans="2:23" ht="7.35" customHeight="1" thickBot="1" x14ac:dyDescent="0.5">
      <c r="B21" s="409"/>
      <c r="C21" s="409"/>
      <c r="D21" s="409"/>
      <c r="E21" s="409"/>
      <c r="F21" s="409"/>
      <c r="G21" s="409"/>
      <c r="H21" s="409"/>
      <c r="I21" s="409"/>
      <c r="J21" s="427"/>
      <c r="N21" s="409"/>
      <c r="O21" s="409"/>
      <c r="P21" s="409"/>
      <c r="Q21" s="409"/>
      <c r="R21" s="409"/>
      <c r="S21" s="409"/>
      <c r="T21" s="409"/>
      <c r="U21" s="409"/>
      <c r="V21" s="427"/>
    </row>
    <row r="22" spans="2:23" ht="27" customHeight="1" thickBot="1" x14ac:dyDescent="0.5">
      <c r="B22" s="414" t="s">
        <v>39</v>
      </c>
      <c r="C22" s="916" t="s">
        <v>38</v>
      </c>
      <c r="D22" s="917"/>
      <c r="E22" s="917"/>
      <c r="F22" s="917"/>
      <c r="G22" s="918"/>
      <c r="H22" s="416" t="s">
        <v>37</v>
      </c>
      <c r="I22" s="415" t="s">
        <v>36</v>
      </c>
      <c r="J22" s="417" t="s">
        <v>35</v>
      </c>
      <c r="K22" s="418" t="s">
        <v>34</v>
      </c>
      <c r="N22" s="414" t="s">
        <v>39</v>
      </c>
      <c r="O22" s="916" t="s">
        <v>38</v>
      </c>
      <c r="P22" s="917"/>
      <c r="Q22" s="917"/>
      <c r="R22" s="917"/>
      <c r="S22" s="918"/>
      <c r="T22" s="416" t="s">
        <v>37</v>
      </c>
      <c r="U22" s="415" t="s">
        <v>36</v>
      </c>
      <c r="V22" s="417" t="s">
        <v>35</v>
      </c>
      <c r="W22" s="418" t="s">
        <v>34</v>
      </c>
    </row>
    <row r="23" spans="2:23" ht="21" customHeight="1" thickTop="1" x14ac:dyDescent="0.45">
      <c r="B23" s="896" t="s">
        <v>258</v>
      </c>
      <c r="C23" s="924"/>
      <c r="D23" s="925"/>
      <c r="E23" s="925"/>
      <c r="F23" s="925"/>
      <c r="G23" s="926"/>
      <c r="H23" s="6"/>
      <c r="I23" s="5"/>
      <c r="J23" s="132">
        <f t="shared" ref="J23:J32" si="2">H23*I23</f>
        <v>0</v>
      </c>
      <c r="K23" s="4"/>
      <c r="N23" s="896" t="s">
        <v>258</v>
      </c>
      <c r="O23" s="921"/>
      <c r="P23" s="922"/>
      <c r="Q23" s="922"/>
      <c r="R23" s="922"/>
      <c r="S23" s="923"/>
      <c r="T23" s="420"/>
      <c r="U23" s="7"/>
      <c r="V23" s="132">
        <f t="shared" ref="V23:V32" si="3">T23*U23</f>
        <v>0</v>
      </c>
      <c r="W23" s="419"/>
    </row>
    <row r="24" spans="2:23" ht="21" customHeight="1" x14ac:dyDescent="0.45">
      <c r="B24" s="897"/>
      <c r="C24" s="881"/>
      <c r="D24" s="882"/>
      <c r="E24" s="882"/>
      <c r="F24" s="882"/>
      <c r="G24" s="883"/>
      <c r="H24" s="3"/>
      <c r="I24" s="2"/>
      <c r="J24" s="133">
        <f t="shared" si="2"/>
        <v>0</v>
      </c>
      <c r="K24" s="1"/>
      <c r="N24" s="897"/>
      <c r="O24" s="911"/>
      <c r="P24" s="912"/>
      <c r="Q24" s="912"/>
      <c r="R24" s="912"/>
      <c r="S24" s="913"/>
      <c r="T24" s="424"/>
      <c r="U24" s="8"/>
      <c r="V24" s="133">
        <f t="shared" si="3"/>
        <v>0</v>
      </c>
      <c r="W24" s="423"/>
    </row>
    <row r="25" spans="2:23" ht="21" customHeight="1" x14ac:dyDescent="0.45">
      <c r="B25" s="897"/>
      <c r="C25" s="881"/>
      <c r="D25" s="882"/>
      <c r="E25" s="882"/>
      <c r="F25" s="882"/>
      <c r="G25" s="883"/>
      <c r="H25" s="3"/>
      <c r="I25" s="2"/>
      <c r="J25" s="133">
        <f t="shared" si="2"/>
        <v>0</v>
      </c>
      <c r="K25" s="1"/>
      <c r="N25" s="897"/>
      <c r="O25" s="911"/>
      <c r="P25" s="912"/>
      <c r="Q25" s="912"/>
      <c r="R25" s="912"/>
      <c r="S25" s="913"/>
      <c r="T25" s="424"/>
      <c r="U25" s="8"/>
      <c r="V25" s="133">
        <f t="shared" si="3"/>
        <v>0</v>
      </c>
      <c r="W25" s="423"/>
    </row>
    <row r="26" spans="2:23" ht="21" customHeight="1" x14ac:dyDescent="0.45">
      <c r="B26" s="897"/>
      <c r="C26" s="881"/>
      <c r="D26" s="882"/>
      <c r="E26" s="882"/>
      <c r="F26" s="882"/>
      <c r="G26" s="883"/>
      <c r="H26" s="3"/>
      <c r="I26" s="2"/>
      <c r="J26" s="133">
        <f t="shared" si="2"/>
        <v>0</v>
      </c>
      <c r="K26" s="1"/>
      <c r="N26" s="897"/>
      <c r="O26" s="911"/>
      <c r="P26" s="912"/>
      <c r="Q26" s="912"/>
      <c r="R26" s="912"/>
      <c r="S26" s="913"/>
      <c r="T26" s="424"/>
      <c r="U26" s="8"/>
      <c r="V26" s="133">
        <f t="shared" si="3"/>
        <v>0</v>
      </c>
      <c r="W26" s="423"/>
    </row>
    <row r="27" spans="2:23" ht="21" customHeight="1" x14ac:dyDescent="0.45">
      <c r="B27" s="897"/>
      <c r="C27" s="881"/>
      <c r="D27" s="882"/>
      <c r="E27" s="882"/>
      <c r="F27" s="882"/>
      <c r="G27" s="883"/>
      <c r="H27" s="3"/>
      <c r="I27" s="2"/>
      <c r="J27" s="133">
        <f t="shared" si="2"/>
        <v>0</v>
      </c>
      <c r="K27" s="1"/>
      <c r="N27" s="897"/>
      <c r="O27" s="884"/>
      <c r="P27" s="885"/>
      <c r="Q27" s="885"/>
      <c r="R27" s="885"/>
      <c r="S27" s="886"/>
      <c r="T27" s="421"/>
      <c r="U27" s="422"/>
      <c r="V27" s="133">
        <f t="shared" si="3"/>
        <v>0</v>
      </c>
      <c r="W27" s="423"/>
    </row>
    <row r="28" spans="2:23" ht="21" customHeight="1" x14ac:dyDescent="0.45">
      <c r="B28" s="897"/>
      <c r="C28" s="881"/>
      <c r="D28" s="882"/>
      <c r="E28" s="882"/>
      <c r="F28" s="882"/>
      <c r="G28" s="883"/>
      <c r="H28" s="3"/>
      <c r="I28" s="2"/>
      <c r="J28" s="133">
        <f t="shared" si="2"/>
        <v>0</v>
      </c>
      <c r="K28" s="1"/>
      <c r="N28" s="897"/>
      <c r="O28" s="884"/>
      <c r="P28" s="885"/>
      <c r="Q28" s="885"/>
      <c r="R28" s="885"/>
      <c r="S28" s="886"/>
      <c r="T28" s="421"/>
      <c r="U28" s="422"/>
      <c r="V28" s="133">
        <f t="shared" si="3"/>
        <v>0</v>
      </c>
      <c r="W28" s="423"/>
    </row>
    <row r="29" spans="2:23" ht="21" customHeight="1" x14ac:dyDescent="0.45">
      <c r="B29" s="897"/>
      <c r="C29" s="881"/>
      <c r="D29" s="882"/>
      <c r="E29" s="882"/>
      <c r="F29" s="882"/>
      <c r="G29" s="883"/>
      <c r="H29" s="3"/>
      <c r="I29" s="2"/>
      <c r="J29" s="133">
        <f t="shared" si="2"/>
        <v>0</v>
      </c>
      <c r="K29" s="1"/>
      <c r="N29" s="897"/>
      <c r="O29" s="884"/>
      <c r="P29" s="885"/>
      <c r="Q29" s="885"/>
      <c r="R29" s="885"/>
      <c r="S29" s="886"/>
      <c r="T29" s="421"/>
      <c r="U29" s="422"/>
      <c r="V29" s="133">
        <f t="shared" si="3"/>
        <v>0</v>
      </c>
      <c r="W29" s="423"/>
    </row>
    <row r="30" spans="2:23" ht="21" customHeight="1" x14ac:dyDescent="0.45">
      <c r="B30" s="897"/>
      <c r="C30" s="881"/>
      <c r="D30" s="882"/>
      <c r="E30" s="882"/>
      <c r="F30" s="882"/>
      <c r="G30" s="883"/>
      <c r="H30" s="3"/>
      <c r="I30" s="2"/>
      <c r="J30" s="133">
        <f t="shared" si="2"/>
        <v>0</v>
      </c>
      <c r="K30" s="1"/>
      <c r="N30" s="897"/>
      <c r="O30" s="884"/>
      <c r="P30" s="885"/>
      <c r="Q30" s="885"/>
      <c r="R30" s="885"/>
      <c r="S30" s="886"/>
      <c r="T30" s="421"/>
      <c r="U30" s="422"/>
      <c r="V30" s="133">
        <f t="shared" si="3"/>
        <v>0</v>
      </c>
      <c r="W30" s="423"/>
    </row>
    <row r="31" spans="2:23" ht="21" customHeight="1" x14ac:dyDescent="0.45">
      <c r="B31" s="897"/>
      <c r="C31" s="881"/>
      <c r="D31" s="882"/>
      <c r="E31" s="882"/>
      <c r="F31" s="882"/>
      <c r="G31" s="883"/>
      <c r="H31" s="3"/>
      <c r="I31" s="2"/>
      <c r="J31" s="133">
        <f t="shared" si="2"/>
        <v>0</v>
      </c>
      <c r="K31" s="1"/>
      <c r="N31" s="897"/>
      <c r="O31" s="884"/>
      <c r="P31" s="885"/>
      <c r="Q31" s="885"/>
      <c r="R31" s="885"/>
      <c r="S31" s="886"/>
      <c r="T31" s="421"/>
      <c r="U31" s="422"/>
      <c r="V31" s="133">
        <f t="shared" si="3"/>
        <v>0</v>
      </c>
      <c r="W31" s="423"/>
    </row>
    <row r="32" spans="2:23" ht="21" customHeight="1" thickBot="1" x14ac:dyDescent="0.5">
      <c r="B32" s="898"/>
      <c r="C32" s="899"/>
      <c r="D32" s="900"/>
      <c r="E32" s="900"/>
      <c r="F32" s="900"/>
      <c r="G32" s="901"/>
      <c r="H32" s="3"/>
      <c r="I32" s="2"/>
      <c r="J32" s="133">
        <f t="shared" si="2"/>
        <v>0</v>
      </c>
      <c r="K32" s="136"/>
      <c r="N32" s="898"/>
      <c r="O32" s="875"/>
      <c r="P32" s="876"/>
      <c r="Q32" s="876"/>
      <c r="R32" s="876"/>
      <c r="S32" s="877"/>
      <c r="T32" s="421"/>
      <c r="U32" s="422"/>
      <c r="V32" s="133">
        <f t="shared" si="3"/>
        <v>0</v>
      </c>
      <c r="W32" s="425"/>
    </row>
    <row r="33" spans="2:23" ht="27" customHeight="1" thickTop="1" thickBot="1" x14ac:dyDescent="0.5">
      <c r="B33" s="878" t="s">
        <v>29</v>
      </c>
      <c r="C33" s="879"/>
      <c r="D33" s="879"/>
      <c r="E33" s="879"/>
      <c r="F33" s="879"/>
      <c r="G33" s="879"/>
      <c r="H33" s="879"/>
      <c r="I33" s="880"/>
      <c r="J33" s="135">
        <f>SUM(J23:J32)</f>
        <v>0</v>
      </c>
      <c r="K33" s="137"/>
      <c r="N33" s="878" t="s">
        <v>29</v>
      </c>
      <c r="O33" s="879"/>
      <c r="P33" s="879"/>
      <c r="Q33" s="879"/>
      <c r="R33" s="879"/>
      <c r="S33" s="879"/>
      <c r="T33" s="879"/>
      <c r="U33" s="880"/>
      <c r="V33" s="135">
        <f>SUM(V23:V32)</f>
        <v>0</v>
      </c>
      <c r="W33" s="426"/>
    </row>
    <row r="34" spans="2:23" ht="15.75" customHeight="1" thickBot="1" x14ac:dyDescent="0.5">
      <c r="B34" s="409"/>
      <c r="C34" s="409"/>
      <c r="D34" s="409"/>
      <c r="E34" s="409"/>
      <c r="F34" s="409"/>
      <c r="G34" s="409"/>
      <c r="H34" s="409"/>
      <c r="I34" s="409"/>
      <c r="J34" s="409"/>
      <c r="N34" s="409"/>
      <c r="O34" s="409"/>
      <c r="P34" s="409"/>
      <c r="Q34" s="409"/>
      <c r="R34" s="409"/>
      <c r="S34" s="409"/>
      <c r="T34" s="409"/>
      <c r="U34" s="409"/>
      <c r="V34" s="409"/>
    </row>
    <row r="35" spans="2:23" ht="15.75" customHeight="1" x14ac:dyDescent="0.45">
      <c r="B35" s="902"/>
      <c r="C35" s="903"/>
      <c r="D35" s="903"/>
      <c r="E35" s="903"/>
      <c r="F35" s="903"/>
      <c r="G35" s="903"/>
      <c r="H35" s="903"/>
      <c r="I35" s="903"/>
      <c r="J35" s="903"/>
      <c r="K35" s="904"/>
      <c r="N35" s="887" t="s">
        <v>28</v>
      </c>
      <c r="O35" s="888"/>
      <c r="P35" s="888"/>
      <c r="Q35" s="888"/>
      <c r="R35" s="888"/>
      <c r="S35" s="888"/>
      <c r="T35" s="888"/>
      <c r="U35" s="888"/>
      <c r="V35" s="888"/>
      <c r="W35" s="889"/>
    </row>
    <row r="36" spans="2:23" ht="15.75" customHeight="1" x14ac:dyDescent="0.45">
      <c r="B36" s="905"/>
      <c r="C36" s="906"/>
      <c r="D36" s="906"/>
      <c r="E36" s="906"/>
      <c r="F36" s="906"/>
      <c r="G36" s="906"/>
      <c r="H36" s="906"/>
      <c r="I36" s="906"/>
      <c r="J36" s="906"/>
      <c r="K36" s="907"/>
      <c r="N36" s="890"/>
      <c r="O36" s="891"/>
      <c r="P36" s="891"/>
      <c r="Q36" s="891"/>
      <c r="R36" s="891"/>
      <c r="S36" s="891"/>
      <c r="T36" s="891"/>
      <c r="U36" s="891"/>
      <c r="V36" s="891"/>
      <c r="W36" s="892"/>
    </row>
    <row r="37" spans="2:23" ht="15.75" customHeight="1" x14ac:dyDescent="0.45">
      <c r="B37" s="905"/>
      <c r="C37" s="906"/>
      <c r="D37" s="906"/>
      <c r="E37" s="906"/>
      <c r="F37" s="906"/>
      <c r="G37" s="906"/>
      <c r="H37" s="906"/>
      <c r="I37" s="906"/>
      <c r="J37" s="906"/>
      <c r="K37" s="907"/>
      <c r="N37" s="890"/>
      <c r="O37" s="891"/>
      <c r="P37" s="891"/>
      <c r="Q37" s="891"/>
      <c r="R37" s="891"/>
      <c r="S37" s="891"/>
      <c r="T37" s="891"/>
      <c r="U37" s="891"/>
      <c r="V37" s="891"/>
      <c r="W37" s="892"/>
    </row>
    <row r="38" spans="2:23" ht="15.75" customHeight="1" thickBot="1" x14ac:dyDescent="0.5">
      <c r="B38" s="908"/>
      <c r="C38" s="909"/>
      <c r="D38" s="909"/>
      <c r="E38" s="909"/>
      <c r="F38" s="909"/>
      <c r="G38" s="909"/>
      <c r="H38" s="909"/>
      <c r="I38" s="909"/>
      <c r="J38" s="909"/>
      <c r="K38" s="910"/>
      <c r="N38" s="893"/>
      <c r="O38" s="894"/>
      <c r="P38" s="894"/>
      <c r="Q38" s="894"/>
      <c r="R38" s="894"/>
      <c r="S38" s="894"/>
      <c r="T38" s="894"/>
      <c r="U38" s="894"/>
      <c r="V38" s="894"/>
      <c r="W38" s="895"/>
    </row>
    <row r="39" spans="2:23" ht="15.75" customHeight="1" x14ac:dyDescent="0.45">
      <c r="B39" s="409"/>
      <c r="C39" s="409"/>
      <c r="D39" s="409"/>
      <c r="E39" s="409"/>
      <c r="F39" s="409"/>
      <c r="G39" s="409"/>
      <c r="H39" s="409"/>
      <c r="I39" s="409"/>
      <c r="J39" s="409"/>
      <c r="N39" s="409"/>
      <c r="O39" s="409"/>
      <c r="P39" s="409"/>
      <c r="Q39" s="409"/>
      <c r="R39" s="409"/>
      <c r="S39" s="409"/>
      <c r="T39" s="409"/>
      <c r="U39" s="409"/>
      <c r="V39" s="409"/>
    </row>
    <row r="40" spans="2:23" ht="24.9" customHeight="1" x14ac:dyDescent="0.45">
      <c r="D40" s="872" t="s">
        <v>435</v>
      </c>
      <c r="E40" s="873"/>
      <c r="F40" s="873"/>
      <c r="G40" s="873"/>
      <c r="H40" s="873"/>
      <c r="I40" s="873"/>
      <c r="J40" s="873"/>
      <c r="K40" s="874"/>
      <c r="L40" s="428"/>
      <c r="M40" s="428"/>
      <c r="P40" s="872" t="s">
        <v>436</v>
      </c>
      <c r="Q40" s="873"/>
      <c r="R40" s="873"/>
      <c r="S40" s="873"/>
      <c r="T40" s="873"/>
      <c r="U40" s="873"/>
      <c r="V40" s="873"/>
      <c r="W40" s="874"/>
    </row>
    <row r="41" spans="2:23" ht="32.1" customHeight="1" x14ac:dyDescent="0.45">
      <c r="D41" s="866" t="s">
        <v>345</v>
      </c>
      <c r="E41" s="927"/>
      <c r="F41" s="927"/>
      <c r="G41" s="927"/>
      <c r="H41" s="928"/>
      <c r="I41" s="866" t="s">
        <v>259</v>
      </c>
      <c r="J41" s="927"/>
      <c r="K41" s="928"/>
      <c r="L41" s="429"/>
      <c r="M41" s="429"/>
      <c r="P41" s="866" t="s">
        <v>345</v>
      </c>
      <c r="Q41" s="867"/>
      <c r="R41" s="867"/>
      <c r="S41" s="867"/>
      <c r="T41" s="868"/>
      <c r="U41" s="866" t="s">
        <v>259</v>
      </c>
      <c r="V41" s="867"/>
      <c r="W41" s="868"/>
    </row>
    <row r="42" spans="2:23" ht="27" customHeight="1" x14ac:dyDescent="0.45">
      <c r="D42" s="929"/>
      <c r="E42" s="930"/>
      <c r="F42" s="930"/>
      <c r="G42" s="930"/>
      <c r="H42" s="931"/>
      <c r="I42" s="929"/>
      <c r="J42" s="930"/>
      <c r="K42" s="931"/>
      <c r="L42" s="430"/>
      <c r="M42" s="430"/>
      <c r="P42" s="869">
        <v>690000</v>
      </c>
      <c r="Q42" s="870"/>
      <c r="R42" s="870"/>
      <c r="S42" s="870"/>
      <c r="T42" s="871"/>
      <c r="U42" s="869"/>
      <c r="V42" s="870"/>
      <c r="W42" s="871"/>
    </row>
    <row r="43" spans="2:23" ht="27" customHeight="1" x14ac:dyDescent="0.45"/>
    <row r="44" spans="2:23" ht="14.25" customHeight="1" x14ac:dyDescent="0.45"/>
    <row r="45" spans="2:23" ht="14.25" customHeight="1" x14ac:dyDescent="0.45"/>
    <row r="46" spans="2:23" ht="14.25" customHeight="1" x14ac:dyDescent="0.45"/>
    <row r="47" spans="2:23" ht="14.25" customHeight="1" x14ac:dyDescent="0.45"/>
    <row r="48" spans="2:23"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sheetData>
  <sheetProtection algorithmName="SHA-512" hashValue="jEwSWlVPlsuU1QsSMFzbM7tqzpOj0eAbsShcNuWQIlTtCRpCUqULcJzPaaXFkHqLQC5iCkHSEy6ZKKtPV3J3EQ==" saltValue="u/3YWKKqxns9xbO0R8QxHA==" spinCount="100000" sheet="1" objects="1" scenarios="1"/>
  <mergeCells count="72">
    <mergeCell ref="D41:H41"/>
    <mergeCell ref="I41:K41"/>
    <mergeCell ref="D42:H42"/>
    <mergeCell ref="I42:K42"/>
    <mergeCell ref="D40:K40"/>
    <mergeCell ref="B2:K2"/>
    <mergeCell ref="C22:G22"/>
    <mergeCell ref="B23:B32"/>
    <mergeCell ref="C23:G23"/>
    <mergeCell ref="C24:G24"/>
    <mergeCell ref="C25:G25"/>
    <mergeCell ref="C26:G26"/>
    <mergeCell ref="C13:G13"/>
    <mergeCell ref="C16:G16"/>
    <mergeCell ref="B6:G6"/>
    <mergeCell ref="C17:G17"/>
    <mergeCell ref="C30:G30"/>
    <mergeCell ref="B19:I19"/>
    <mergeCell ref="B4:K4"/>
    <mergeCell ref="B5:K5"/>
    <mergeCell ref="C14:G14"/>
    <mergeCell ref="C27:G27"/>
    <mergeCell ref="C28:G28"/>
    <mergeCell ref="C18:G18"/>
    <mergeCell ref="C8:G8"/>
    <mergeCell ref="B9:B18"/>
    <mergeCell ref="C15:G15"/>
    <mergeCell ref="C12:G12"/>
    <mergeCell ref="C9:G9"/>
    <mergeCell ref="C10:G10"/>
    <mergeCell ref="C11:G11"/>
    <mergeCell ref="O23:S23"/>
    <mergeCell ref="O24:S24"/>
    <mergeCell ref="O22:S22"/>
    <mergeCell ref="O17:S17"/>
    <mergeCell ref="O18:S18"/>
    <mergeCell ref="N19:U19"/>
    <mergeCell ref="O12:S12"/>
    <mergeCell ref="N2:W2"/>
    <mergeCell ref="N4:W4"/>
    <mergeCell ref="N5:W5"/>
    <mergeCell ref="O8:S8"/>
    <mergeCell ref="N6:S6"/>
    <mergeCell ref="N9:N18"/>
    <mergeCell ref="O9:S9"/>
    <mergeCell ref="O10:S10"/>
    <mergeCell ref="O11:S11"/>
    <mergeCell ref="O13:S13"/>
    <mergeCell ref="O14:S14"/>
    <mergeCell ref="O15:S15"/>
    <mergeCell ref="O16:S16"/>
    <mergeCell ref="O32:S32"/>
    <mergeCell ref="N33:U33"/>
    <mergeCell ref="C29:G29"/>
    <mergeCell ref="O31:S31"/>
    <mergeCell ref="N35:W38"/>
    <mergeCell ref="N23:N32"/>
    <mergeCell ref="C31:G31"/>
    <mergeCell ref="C32:G32"/>
    <mergeCell ref="B35:K38"/>
    <mergeCell ref="B33:I33"/>
    <mergeCell ref="O26:S26"/>
    <mergeCell ref="O27:S27"/>
    <mergeCell ref="O28:S28"/>
    <mergeCell ref="O29:S29"/>
    <mergeCell ref="O30:S30"/>
    <mergeCell ref="O25:S25"/>
    <mergeCell ref="P41:T41"/>
    <mergeCell ref="U41:W41"/>
    <mergeCell ref="P42:T42"/>
    <mergeCell ref="U42:W42"/>
    <mergeCell ref="P40:W40"/>
  </mergeCells>
  <phoneticPr fontId="4"/>
  <dataValidations count="3">
    <dataValidation imeMode="disabled" allowBlank="1" showInputMessage="1" showErrorMessage="1" sqref="I131088:I131102 I196624:I196638 I262160:I262174 I327696:I327710 I393232:I393246 I458768:I458782 I524304:I524318 I589840:I589854 I655376:I655390 I720912:I720926 I786448:I786462 I851984:I851998 I917520:I917534 I983056:I983070 I65552:I65566" xr:uid="{00000000-0002-0000-0300-000004000000}"/>
    <dataValidation type="custom" imeMode="disabled" allowBlank="1" showInputMessage="1" showErrorMessage="1" errorTitle="入力エラー" error="小数点以下第一位を切り捨てで入力して下さい。" sqref="H65522:J65548 H983026:J983052 H917490:J917516 H851954:J851980 H786418:J786444 H720882:J720908 H655346:J655372 H589810:J589836 H524274:J524300 H458738:J458764 H393202:J393228 H327666:J327692 H262130:J262156 H196594:J196620 H131058:J131084 V9:V18 J9:J18 V23:V32 J23:J32" xr:uid="{00000000-0002-0000-0300-000003000000}">
      <formula1>H9-ROUNDDOWN(H9,0)=0</formula1>
    </dataValidation>
    <dataValidation type="textLength" imeMode="disabled" operator="equal" allowBlank="1" showInputMessage="1" showErrorMessage="1" errorTitle="文字数エラー" error="SII登録型番の７文字で登録してください。" sqref="D65522:D65548 D983026:D983052 D917490:D917516 D851954:D851980 D786418:D786444 D720882:D720908 D655346:D655372 D589810:D589836 D524274:D524300 D458738:D458764 D393202:D393228 D327666:D327692 D262130:D262156 D196594:D196620 D131058:D131084" xr:uid="{00000000-0002-0000-0300-000002000000}">
      <formula1>7</formula1>
    </dataValidation>
  </dataValidations>
  <printOptions horizontalCentered="1" verticalCentered="1"/>
  <pageMargins left="0.59055118110236227" right="0.59055118110236227" top="0.39370078740157483" bottom="0.39370078740157483" header="0.31496062992125984" footer="0.31496062992125984"/>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062F-DBAE-488C-877C-E03958FA0B97}">
  <dimension ref="B1:AN16"/>
  <sheetViews>
    <sheetView zoomScaleNormal="100" workbookViewId="0"/>
  </sheetViews>
  <sheetFormatPr defaultColWidth="4.09765625" defaultRowHeight="24.75" customHeight="1" x14ac:dyDescent="0.45"/>
  <cols>
    <col min="1" max="1" width="1.8984375" style="138" customWidth="1"/>
    <col min="2" max="19" width="4.09765625" style="138"/>
    <col min="20" max="21" width="1.8984375" style="138" customWidth="1"/>
    <col min="22" max="39" width="4.09765625" style="138"/>
    <col min="40" max="40" width="1.8984375" style="138" customWidth="1"/>
    <col min="41" max="16384" width="4.09765625" style="138"/>
  </cols>
  <sheetData>
    <row r="1" spans="2:40" ht="24.75" customHeight="1" x14ac:dyDescent="0.45">
      <c r="B1" s="138" t="s">
        <v>352</v>
      </c>
    </row>
    <row r="2" spans="2:40" ht="24.75" customHeight="1" x14ac:dyDescent="0.55000000000000004">
      <c r="B2" s="955" t="s">
        <v>347</v>
      </c>
      <c r="C2" s="955"/>
      <c r="D2" s="955"/>
      <c r="E2" s="955"/>
      <c r="F2" s="955"/>
      <c r="G2" s="955"/>
      <c r="H2" s="955"/>
      <c r="I2" s="955"/>
      <c r="J2" s="955"/>
      <c r="K2" s="955"/>
      <c r="L2" s="955"/>
      <c r="M2" s="955"/>
      <c r="N2" s="955"/>
      <c r="O2" s="955"/>
      <c r="P2" s="955"/>
      <c r="Q2" s="955"/>
      <c r="R2" s="955"/>
      <c r="S2" s="955"/>
    </row>
    <row r="3" spans="2:40" ht="24.75" customHeight="1" x14ac:dyDescent="0.45">
      <c r="B3" s="956" t="s">
        <v>338</v>
      </c>
      <c r="C3" s="956"/>
      <c r="D3" s="956"/>
      <c r="E3" s="956"/>
      <c r="F3" s="956"/>
      <c r="G3" s="956"/>
      <c r="H3" s="956"/>
      <c r="I3" s="956"/>
      <c r="J3" s="956"/>
      <c r="K3" s="956"/>
      <c r="L3" s="956"/>
      <c r="M3" s="956"/>
      <c r="N3" s="956"/>
      <c r="O3" s="956"/>
      <c r="P3" s="956"/>
      <c r="Q3" s="956"/>
      <c r="R3" s="956"/>
      <c r="S3" s="956"/>
    </row>
    <row r="4" spans="2:40" ht="24.75" customHeight="1" x14ac:dyDescent="0.45">
      <c r="B4" s="933" t="s">
        <v>351</v>
      </c>
      <c r="C4" s="933"/>
      <c r="D4" s="933"/>
      <c r="E4" s="933"/>
      <c r="F4" s="933"/>
      <c r="G4" s="933"/>
      <c r="H4" s="933"/>
      <c r="I4" s="933"/>
      <c r="J4" s="933"/>
      <c r="K4" s="933"/>
      <c r="L4" s="933"/>
      <c r="M4" s="933"/>
      <c r="N4" s="933"/>
      <c r="O4" s="933"/>
      <c r="P4" s="933"/>
      <c r="Q4" s="933"/>
      <c r="R4" s="933"/>
      <c r="S4" s="933"/>
    </row>
    <row r="5" spans="2:40" ht="24.75" customHeight="1" x14ac:dyDescent="0.45">
      <c r="B5" s="933"/>
      <c r="C5" s="933"/>
      <c r="D5" s="933"/>
      <c r="E5" s="933"/>
      <c r="F5" s="933"/>
      <c r="G5" s="933"/>
      <c r="H5" s="933"/>
      <c r="I5" s="933"/>
      <c r="J5" s="933"/>
      <c r="K5" s="933"/>
      <c r="L5" s="933"/>
      <c r="M5" s="933"/>
      <c r="N5" s="933"/>
      <c r="O5" s="933"/>
      <c r="P5" s="933"/>
      <c r="Q5" s="933"/>
      <c r="R5" s="933"/>
      <c r="S5" s="933"/>
    </row>
    <row r="6" spans="2:40" ht="24.75" customHeight="1" x14ac:dyDescent="0.45">
      <c r="B6" s="145" t="s">
        <v>339</v>
      </c>
      <c r="C6" s="146"/>
      <c r="D6" s="146"/>
      <c r="E6" s="146"/>
      <c r="F6" s="146"/>
      <c r="G6" s="146"/>
      <c r="H6" s="146"/>
      <c r="I6" s="146"/>
      <c r="J6" s="146"/>
      <c r="K6" s="146"/>
      <c r="L6" s="146"/>
      <c r="M6" s="146"/>
      <c r="N6" s="146"/>
      <c r="O6" s="146"/>
      <c r="P6" s="146"/>
      <c r="Q6" s="146"/>
      <c r="R6" s="146"/>
      <c r="S6" s="147"/>
      <c r="W6" s="150"/>
      <c r="X6" s="150"/>
      <c r="Y6" s="150"/>
      <c r="Z6" s="150"/>
      <c r="AA6" s="150"/>
      <c r="AB6" s="150"/>
      <c r="AC6" s="150"/>
      <c r="AD6" s="150"/>
      <c r="AE6" s="150"/>
      <c r="AF6" s="150"/>
      <c r="AG6" s="150"/>
      <c r="AH6" s="150"/>
      <c r="AI6" s="150"/>
      <c r="AJ6" s="150"/>
      <c r="AK6" s="150"/>
      <c r="AL6" s="150"/>
      <c r="AM6" s="150"/>
      <c r="AN6" s="150"/>
    </row>
    <row r="7" spans="2:40" ht="24.75" customHeight="1" thickBot="1" x14ac:dyDescent="0.5">
      <c r="B7" s="148"/>
      <c r="C7" s="958" t="s">
        <v>335</v>
      </c>
      <c r="D7" s="958"/>
      <c r="E7" s="958"/>
      <c r="F7" s="958"/>
      <c r="H7" s="959" t="s">
        <v>336</v>
      </c>
      <c r="I7" s="959"/>
      <c r="J7" s="959"/>
      <c r="K7" s="959"/>
      <c r="S7" s="149"/>
    </row>
    <row r="8" spans="2:40" ht="24.75" customHeight="1" thickBot="1" x14ac:dyDescent="0.5">
      <c r="B8" s="148"/>
      <c r="C8" s="139">
        <v>501</v>
      </c>
      <c r="D8" s="139">
        <v>502</v>
      </c>
      <c r="E8" s="938">
        <v>503</v>
      </c>
      <c r="F8" s="939"/>
      <c r="H8" s="142" t="s">
        <v>330</v>
      </c>
      <c r="I8" s="141" t="s">
        <v>331</v>
      </c>
      <c r="J8" s="942" t="s">
        <v>332</v>
      </c>
      <c r="K8" s="943"/>
      <c r="M8" s="957" t="s">
        <v>337</v>
      </c>
      <c r="N8" s="957"/>
      <c r="O8" s="957"/>
      <c r="P8" s="957"/>
      <c r="Q8" s="957"/>
      <c r="R8" s="957"/>
      <c r="S8" s="149"/>
    </row>
    <row r="9" spans="2:40" ht="24.75" customHeight="1" x14ac:dyDescent="0.45">
      <c r="B9" s="148"/>
      <c r="C9" s="139">
        <v>401</v>
      </c>
      <c r="D9" s="139">
        <v>402</v>
      </c>
      <c r="E9" s="139">
        <v>403</v>
      </c>
      <c r="F9" s="139">
        <v>404</v>
      </c>
      <c r="H9" s="946" t="s">
        <v>325</v>
      </c>
      <c r="I9" s="949" t="s">
        <v>326</v>
      </c>
      <c r="J9" s="950"/>
      <c r="K9" s="953" t="s">
        <v>329</v>
      </c>
      <c r="M9" s="957"/>
      <c r="N9" s="957"/>
      <c r="O9" s="957"/>
      <c r="P9" s="957"/>
      <c r="Q9" s="957"/>
      <c r="R9" s="957"/>
      <c r="S9" s="149"/>
    </row>
    <row r="10" spans="2:40" ht="24.75" customHeight="1" thickBot="1" x14ac:dyDescent="0.5">
      <c r="B10" s="148"/>
      <c r="C10" s="139">
        <v>301</v>
      </c>
      <c r="D10" s="139">
        <v>302</v>
      </c>
      <c r="E10" s="139">
        <v>303</v>
      </c>
      <c r="F10" s="139">
        <v>304</v>
      </c>
      <c r="H10" s="947"/>
      <c r="I10" s="951"/>
      <c r="J10" s="952"/>
      <c r="K10" s="954"/>
      <c r="M10" s="957"/>
      <c r="N10" s="957"/>
      <c r="O10" s="957"/>
      <c r="P10" s="957"/>
      <c r="Q10" s="957"/>
      <c r="R10" s="957"/>
      <c r="S10" s="149"/>
    </row>
    <row r="11" spans="2:40" ht="24.75" customHeight="1" thickBot="1" x14ac:dyDescent="0.5">
      <c r="B11" s="148"/>
      <c r="C11" s="140">
        <v>201</v>
      </c>
      <c r="D11" s="140">
        <v>202</v>
      </c>
      <c r="E11" s="140">
        <v>203</v>
      </c>
      <c r="F11" s="140">
        <v>204</v>
      </c>
      <c r="H11" s="948"/>
      <c r="I11" s="143"/>
      <c r="J11" s="144" t="s">
        <v>327</v>
      </c>
      <c r="K11" s="144" t="s">
        <v>328</v>
      </c>
      <c r="M11" s="957"/>
      <c r="N11" s="957"/>
      <c r="O11" s="957"/>
      <c r="P11" s="957"/>
      <c r="Q11" s="957"/>
      <c r="R11" s="957"/>
      <c r="S11" s="149"/>
    </row>
    <row r="12" spans="2:40" ht="24.75" customHeight="1" thickBot="1" x14ac:dyDescent="0.5">
      <c r="B12" s="148"/>
      <c r="C12" s="139">
        <v>101</v>
      </c>
      <c r="D12" s="139">
        <v>102</v>
      </c>
      <c r="E12" s="940" t="s">
        <v>353</v>
      </c>
      <c r="F12" s="941"/>
      <c r="H12" s="142" t="s">
        <v>323</v>
      </c>
      <c r="I12" s="142" t="s">
        <v>324</v>
      </c>
      <c r="J12" s="944" t="s">
        <v>353</v>
      </c>
      <c r="K12" s="945"/>
      <c r="M12" s="957"/>
      <c r="N12" s="957"/>
      <c r="O12" s="957"/>
      <c r="P12" s="957"/>
      <c r="Q12" s="957"/>
      <c r="R12" s="957"/>
      <c r="S12" s="149"/>
    </row>
    <row r="13" spans="2:40" ht="24.75" customHeight="1" x14ac:dyDescent="0.45">
      <c r="B13" s="148"/>
      <c r="C13" s="138" t="s">
        <v>333</v>
      </c>
      <c r="H13" s="138" t="s">
        <v>334</v>
      </c>
      <c r="M13" s="957"/>
      <c r="N13" s="957"/>
      <c r="O13" s="957"/>
      <c r="P13" s="957"/>
      <c r="Q13" s="957"/>
      <c r="R13" s="957"/>
      <c r="S13" s="149"/>
    </row>
    <row r="14" spans="2:40" ht="24.75" customHeight="1" x14ac:dyDescent="0.45">
      <c r="B14" s="148"/>
      <c r="S14" s="149"/>
    </row>
    <row r="15" spans="2:40" ht="24.75" customHeight="1" x14ac:dyDescent="0.45">
      <c r="B15" s="932" t="s">
        <v>350</v>
      </c>
      <c r="C15" s="933"/>
      <c r="D15" s="933"/>
      <c r="E15" s="933"/>
      <c r="F15" s="933"/>
      <c r="G15" s="933"/>
      <c r="H15" s="933"/>
      <c r="I15" s="933"/>
      <c r="J15" s="933"/>
      <c r="K15" s="933"/>
      <c r="L15" s="933"/>
      <c r="M15" s="933"/>
      <c r="N15" s="933"/>
      <c r="O15" s="933"/>
      <c r="P15" s="933"/>
      <c r="Q15" s="933"/>
      <c r="R15" s="933"/>
      <c r="S15" s="934"/>
    </row>
    <row r="16" spans="2:40" ht="24.75" customHeight="1" x14ac:dyDescent="0.45">
      <c r="B16" s="935"/>
      <c r="C16" s="936"/>
      <c r="D16" s="936"/>
      <c r="E16" s="936"/>
      <c r="F16" s="936"/>
      <c r="G16" s="936"/>
      <c r="H16" s="936"/>
      <c r="I16" s="936"/>
      <c r="J16" s="936"/>
      <c r="K16" s="936"/>
      <c r="L16" s="936"/>
      <c r="M16" s="936"/>
      <c r="N16" s="936"/>
      <c r="O16" s="936"/>
      <c r="P16" s="936"/>
      <c r="Q16" s="936"/>
      <c r="R16" s="936"/>
      <c r="S16" s="937"/>
    </row>
  </sheetData>
  <mergeCells count="14">
    <mergeCell ref="B2:S2"/>
    <mergeCell ref="B4:S5"/>
    <mergeCell ref="B3:S3"/>
    <mergeCell ref="M8:R13"/>
    <mergeCell ref="C7:F7"/>
    <mergeCell ref="H7:K7"/>
    <mergeCell ref="B15:S16"/>
    <mergeCell ref="E8:F8"/>
    <mergeCell ref="E12:F12"/>
    <mergeCell ref="J8:K8"/>
    <mergeCell ref="J12:K12"/>
    <mergeCell ref="H9:H11"/>
    <mergeCell ref="I9:J10"/>
    <mergeCell ref="K9:K10"/>
  </mergeCells>
  <phoneticPr fontId="4"/>
  <pageMargins left="0.7" right="0.7" top="0.75" bottom="0.75" header="0.3" footer="0.3"/>
  <pageSetup paperSize="9" orientation="portrait" r:id="rId1"/>
  <colBreaks count="1" manualBreakCount="1">
    <brk id="2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9A50-A376-492F-964D-EAD1034AF30A}">
  <dimension ref="A1:AN27"/>
  <sheetViews>
    <sheetView zoomScaleNormal="100" workbookViewId="0"/>
  </sheetViews>
  <sheetFormatPr defaultColWidth="3.296875" defaultRowHeight="24.6" customHeight="1" x14ac:dyDescent="0.45"/>
  <cols>
    <col min="1" max="1" width="1.8984375" style="1082" customWidth="1"/>
    <col min="2" max="19" width="4.19921875" style="1082" customWidth="1"/>
    <col min="20" max="21" width="1.8984375" style="1082" customWidth="1"/>
    <col min="22" max="39" width="4.19921875" style="1082" customWidth="1"/>
    <col min="40" max="40" width="1.8984375" style="1082" customWidth="1"/>
    <col min="41" max="16384" width="3.296875" style="1067"/>
  </cols>
  <sheetData>
    <row r="1" spans="1:39" ht="24.6" customHeight="1" x14ac:dyDescent="0.4">
      <c r="A1" s="1093"/>
      <c r="B1" s="1094" t="s">
        <v>430</v>
      </c>
      <c r="C1" s="1093"/>
      <c r="D1" s="1093"/>
      <c r="E1" s="1093"/>
      <c r="F1" s="1093"/>
      <c r="G1" s="1093"/>
      <c r="H1" s="1093"/>
      <c r="I1" s="1093"/>
      <c r="J1" s="1093"/>
      <c r="K1" s="1093"/>
      <c r="L1" s="1093"/>
      <c r="M1" s="1093"/>
      <c r="N1" s="1093"/>
      <c r="O1" s="1093"/>
      <c r="P1" s="1093"/>
      <c r="Q1" s="1093"/>
      <c r="R1" s="1093"/>
      <c r="S1" s="1093"/>
      <c r="T1" s="1093"/>
    </row>
    <row r="2" spans="1:39" ht="24.6" customHeight="1" x14ac:dyDescent="0.45">
      <c r="A2" s="1093"/>
      <c r="B2" s="1095" t="s">
        <v>431</v>
      </c>
      <c r="C2" s="1095"/>
      <c r="D2" s="1095"/>
      <c r="E2" s="1095"/>
      <c r="F2" s="1095"/>
      <c r="G2" s="1095"/>
      <c r="H2" s="1095"/>
      <c r="I2" s="1095"/>
      <c r="J2" s="1095"/>
      <c r="K2" s="1095"/>
      <c r="L2" s="1095"/>
      <c r="M2" s="1095"/>
      <c r="N2" s="1095"/>
      <c r="O2" s="1095"/>
      <c r="P2" s="1095"/>
      <c r="Q2" s="1095"/>
      <c r="R2" s="1095"/>
      <c r="S2" s="1095"/>
      <c r="T2" s="1093"/>
      <c r="V2" s="1083" t="s">
        <v>343</v>
      </c>
      <c r="W2" s="1083"/>
      <c r="X2" s="1098" t="s">
        <v>342</v>
      </c>
      <c r="Y2" s="1098"/>
      <c r="Z2" s="1098"/>
      <c r="AA2" s="1098"/>
      <c r="AB2" s="1098"/>
      <c r="AC2" s="1098"/>
      <c r="AD2" s="1098"/>
      <c r="AE2" s="1098"/>
      <c r="AF2" s="1098"/>
      <c r="AG2" s="1098"/>
      <c r="AH2" s="1098"/>
      <c r="AI2" s="1098"/>
      <c r="AJ2" s="1098"/>
      <c r="AK2" s="1098"/>
      <c r="AL2" s="1098" t="s">
        <v>426</v>
      </c>
      <c r="AM2" s="1098"/>
    </row>
    <row r="3" spans="1:39" ht="24.6" customHeight="1" x14ac:dyDescent="0.45">
      <c r="A3" s="1093"/>
      <c r="B3" s="1096" t="s">
        <v>348</v>
      </c>
      <c r="C3" s="1096"/>
      <c r="D3" s="1096"/>
      <c r="E3" s="1096"/>
      <c r="F3" s="1096"/>
      <c r="G3" s="1096"/>
      <c r="H3" s="1096"/>
      <c r="I3" s="1096"/>
      <c r="J3" s="1096"/>
      <c r="K3" s="1096"/>
      <c r="L3" s="1096"/>
      <c r="M3" s="1096"/>
      <c r="N3" s="1096"/>
      <c r="O3" s="1096"/>
      <c r="P3" s="1096"/>
      <c r="Q3" s="1096"/>
      <c r="R3" s="1096"/>
      <c r="S3" s="1096"/>
      <c r="T3" s="1093"/>
      <c r="V3" s="1087">
        <v>21</v>
      </c>
      <c r="W3" s="1088"/>
      <c r="X3" s="962"/>
      <c r="Y3" s="962"/>
      <c r="Z3" s="962"/>
      <c r="AA3" s="962"/>
      <c r="AB3" s="962"/>
      <c r="AC3" s="962"/>
      <c r="AD3" s="962"/>
      <c r="AE3" s="962"/>
      <c r="AF3" s="962"/>
      <c r="AG3" s="962"/>
      <c r="AH3" s="962"/>
      <c r="AI3" s="962"/>
      <c r="AJ3" s="962"/>
      <c r="AK3" s="962"/>
      <c r="AL3" s="963"/>
      <c r="AM3" s="963"/>
    </row>
    <row r="4" spans="1:39" ht="24.6" customHeight="1" x14ac:dyDescent="0.45">
      <c r="A4" s="1093"/>
      <c r="B4" s="1096" t="s">
        <v>434</v>
      </c>
      <c r="C4" s="1096"/>
      <c r="D4" s="1096"/>
      <c r="E4" s="1096"/>
      <c r="F4" s="1096"/>
      <c r="G4" s="1096"/>
      <c r="H4" s="1096"/>
      <c r="I4" s="1096"/>
      <c r="J4" s="1096"/>
      <c r="K4" s="1096"/>
      <c r="L4" s="1096"/>
      <c r="M4" s="1096"/>
      <c r="N4" s="1096"/>
      <c r="O4" s="1096"/>
      <c r="P4" s="1096"/>
      <c r="Q4" s="1096"/>
      <c r="R4" s="1096"/>
      <c r="S4" s="1096"/>
      <c r="T4" s="1093"/>
      <c r="V4" s="1084">
        <v>22</v>
      </c>
      <c r="W4" s="1092"/>
      <c r="X4" s="960"/>
      <c r="Y4" s="960"/>
      <c r="Z4" s="960"/>
      <c r="AA4" s="960"/>
      <c r="AB4" s="960"/>
      <c r="AC4" s="960"/>
      <c r="AD4" s="960"/>
      <c r="AE4" s="960"/>
      <c r="AF4" s="960"/>
      <c r="AG4" s="960"/>
      <c r="AH4" s="960"/>
      <c r="AI4" s="960"/>
      <c r="AJ4" s="960"/>
      <c r="AK4" s="960"/>
      <c r="AL4" s="961"/>
      <c r="AM4" s="961"/>
    </row>
    <row r="5" spans="1:39" ht="24.6" customHeight="1" x14ac:dyDescent="0.45">
      <c r="B5" s="1101"/>
      <c r="C5" s="1102"/>
      <c r="D5" s="1102"/>
      <c r="E5" s="1102"/>
      <c r="F5" s="1102"/>
      <c r="G5" s="1102"/>
      <c r="H5" s="1102"/>
      <c r="I5" s="1102"/>
      <c r="J5" s="1102"/>
      <c r="K5" s="1102"/>
      <c r="L5" s="1102"/>
      <c r="M5" s="1102"/>
      <c r="N5" s="1102"/>
      <c r="O5" s="1102"/>
      <c r="P5" s="1102"/>
      <c r="Q5" s="1102"/>
      <c r="R5" s="1102"/>
      <c r="S5" s="1102"/>
      <c r="V5" s="1084">
        <v>23</v>
      </c>
      <c r="W5" s="1092"/>
      <c r="X5" s="960"/>
      <c r="Y5" s="960"/>
      <c r="Z5" s="960"/>
      <c r="AA5" s="960"/>
      <c r="AB5" s="960"/>
      <c r="AC5" s="960"/>
      <c r="AD5" s="960"/>
      <c r="AE5" s="960"/>
      <c r="AF5" s="960"/>
      <c r="AG5" s="960"/>
      <c r="AH5" s="960"/>
      <c r="AI5" s="960"/>
      <c r="AJ5" s="960"/>
      <c r="AK5" s="960"/>
      <c r="AL5" s="961"/>
      <c r="AM5" s="961"/>
    </row>
    <row r="6" spans="1:39" ht="24.6" customHeight="1" x14ac:dyDescent="0.45">
      <c r="B6" s="1083" t="s">
        <v>343</v>
      </c>
      <c r="C6" s="1083"/>
      <c r="D6" s="1098" t="s">
        <v>342</v>
      </c>
      <c r="E6" s="1098"/>
      <c r="F6" s="1098"/>
      <c r="G6" s="1098"/>
      <c r="H6" s="1098"/>
      <c r="I6" s="1098"/>
      <c r="J6" s="1098"/>
      <c r="K6" s="1098"/>
      <c r="L6" s="1098"/>
      <c r="M6" s="1098"/>
      <c r="N6" s="1098"/>
      <c r="O6" s="1098"/>
      <c r="P6" s="1098"/>
      <c r="Q6" s="1098"/>
      <c r="R6" s="1098" t="s">
        <v>426</v>
      </c>
      <c r="S6" s="1098"/>
      <c r="V6" s="1087">
        <v>24</v>
      </c>
      <c r="W6" s="1088"/>
      <c r="X6" s="960"/>
      <c r="Y6" s="960"/>
      <c r="Z6" s="960"/>
      <c r="AA6" s="960"/>
      <c r="AB6" s="960"/>
      <c r="AC6" s="960"/>
      <c r="AD6" s="960"/>
      <c r="AE6" s="960"/>
      <c r="AF6" s="960"/>
      <c r="AG6" s="960"/>
      <c r="AH6" s="960"/>
      <c r="AI6" s="960"/>
      <c r="AJ6" s="960"/>
      <c r="AK6" s="960"/>
      <c r="AL6" s="961"/>
      <c r="AM6" s="961"/>
    </row>
    <row r="7" spans="1:39" ht="24.6" customHeight="1" x14ac:dyDescent="0.45">
      <c r="B7" s="1099" t="s">
        <v>462</v>
      </c>
      <c r="C7" s="1100"/>
      <c r="D7" s="970" t="s">
        <v>464</v>
      </c>
      <c r="E7" s="970"/>
      <c r="F7" s="970"/>
      <c r="G7" s="970"/>
      <c r="H7" s="970"/>
      <c r="I7" s="970"/>
      <c r="J7" s="970"/>
      <c r="K7" s="970"/>
      <c r="L7" s="970"/>
      <c r="M7" s="970"/>
      <c r="N7" s="970"/>
      <c r="O7" s="970"/>
      <c r="P7" s="970"/>
      <c r="Q7" s="970"/>
      <c r="R7" s="969">
        <v>3</v>
      </c>
      <c r="S7" s="969"/>
      <c r="V7" s="1084">
        <v>25</v>
      </c>
      <c r="W7" s="1092"/>
      <c r="X7" s="960"/>
      <c r="Y7" s="960"/>
      <c r="Z7" s="960"/>
      <c r="AA7" s="960"/>
      <c r="AB7" s="960"/>
      <c r="AC7" s="960"/>
      <c r="AD7" s="960"/>
      <c r="AE7" s="960"/>
      <c r="AF7" s="960"/>
      <c r="AG7" s="960"/>
      <c r="AH7" s="960"/>
      <c r="AI7" s="960"/>
      <c r="AJ7" s="960"/>
      <c r="AK7" s="960"/>
      <c r="AL7" s="961"/>
      <c r="AM7" s="961"/>
    </row>
    <row r="8" spans="1:39" ht="24.6" customHeight="1" x14ac:dyDescent="0.45">
      <c r="B8" s="1087">
        <v>1</v>
      </c>
      <c r="C8" s="1088"/>
      <c r="D8" s="962"/>
      <c r="E8" s="962"/>
      <c r="F8" s="962"/>
      <c r="G8" s="962"/>
      <c r="H8" s="962"/>
      <c r="I8" s="962"/>
      <c r="J8" s="962"/>
      <c r="K8" s="962"/>
      <c r="L8" s="962"/>
      <c r="M8" s="962"/>
      <c r="N8" s="962"/>
      <c r="O8" s="962"/>
      <c r="P8" s="962"/>
      <c r="Q8" s="962"/>
      <c r="R8" s="963"/>
      <c r="S8" s="963"/>
      <c r="V8" s="1084">
        <v>26</v>
      </c>
      <c r="W8" s="1092"/>
      <c r="X8" s="960"/>
      <c r="Y8" s="960"/>
      <c r="Z8" s="960"/>
      <c r="AA8" s="960"/>
      <c r="AB8" s="960"/>
      <c r="AC8" s="960"/>
      <c r="AD8" s="960"/>
      <c r="AE8" s="960"/>
      <c r="AF8" s="960"/>
      <c r="AG8" s="960"/>
      <c r="AH8" s="960"/>
      <c r="AI8" s="960"/>
      <c r="AJ8" s="960"/>
      <c r="AK8" s="960"/>
      <c r="AL8" s="961"/>
      <c r="AM8" s="961"/>
    </row>
    <row r="9" spans="1:39" ht="24.6" customHeight="1" x14ac:dyDescent="0.45">
      <c r="B9" s="1084">
        <v>2</v>
      </c>
      <c r="C9" s="1086"/>
      <c r="D9" s="964"/>
      <c r="E9" s="965"/>
      <c r="F9" s="965"/>
      <c r="G9" s="965"/>
      <c r="H9" s="965"/>
      <c r="I9" s="965"/>
      <c r="J9" s="965"/>
      <c r="K9" s="965"/>
      <c r="L9" s="965"/>
      <c r="M9" s="965"/>
      <c r="N9" s="965"/>
      <c r="O9" s="965"/>
      <c r="P9" s="965"/>
      <c r="Q9" s="966"/>
      <c r="R9" s="967"/>
      <c r="S9" s="968"/>
      <c r="V9" s="1087">
        <v>27</v>
      </c>
      <c r="W9" s="1088"/>
      <c r="X9" s="960"/>
      <c r="Y9" s="960"/>
      <c r="Z9" s="960"/>
      <c r="AA9" s="960"/>
      <c r="AB9" s="960"/>
      <c r="AC9" s="960"/>
      <c r="AD9" s="960"/>
      <c r="AE9" s="960"/>
      <c r="AF9" s="960"/>
      <c r="AG9" s="960"/>
      <c r="AH9" s="960"/>
      <c r="AI9" s="960"/>
      <c r="AJ9" s="960"/>
      <c r="AK9" s="960"/>
      <c r="AL9" s="961"/>
      <c r="AM9" s="961"/>
    </row>
    <row r="10" spans="1:39" ht="24.6" customHeight="1" x14ac:dyDescent="0.45">
      <c r="B10" s="1084">
        <v>3</v>
      </c>
      <c r="C10" s="1086"/>
      <c r="D10" s="964"/>
      <c r="E10" s="965"/>
      <c r="F10" s="965"/>
      <c r="G10" s="965"/>
      <c r="H10" s="965"/>
      <c r="I10" s="965"/>
      <c r="J10" s="965"/>
      <c r="K10" s="965"/>
      <c r="L10" s="965"/>
      <c r="M10" s="965"/>
      <c r="N10" s="965"/>
      <c r="O10" s="965"/>
      <c r="P10" s="965"/>
      <c r="Q10" s="966"/>
      <c r="R10" s="967"/>
      <c r="S10" s="968"/>
      <c r="V10" s="1084">
        <v>28</v>
      </c>
      <c r="W10" s="1092"/>
      <c r="X10" s="960"/>
      <c r="Y10" s="960"/>
      <c r="Z10" s="960"/>
      <c r="AA10" s="960"/>
      <c r="AB10" s="960"/>
      <c r="AC10" s="960"/>
      <c r="AD10" s="960"/>
      <c r="AE10" s="960"/>
      <c r="AF10" s="960"/>
      <c r="AG10" s="960"/>
      <c r="AH10" s="960"/>
      <c r="AI10" s="960"/>
      <c r="AJ10" s="960"/>
      <c r="AK10" s="960"/>
      <c r="AL10" s="961"/>
      <c r="AM10" s="961"/>
    </row>
    <row r="11" spans="1:39" ht="24.6" customHeight="1" x14ac:dyDescent="0.45">
      <c r="B11" s="1084">
        <v>4</v>
      </c>
      <c r="C11" s="1086"/>
      <c r="D11" s="964"/>
      <c r="E11" s="965"/>
      <c r="F11" s="965"/>
      <c r="G11" s="965"/>
      <c r="H11" s="965"/>
      <c r="I11" s="965"/>
      <c r="J11" s="965"/>
      <c r="K11" s="965"/>
      <c r="L11" s="965"/>
      <c r="M11" s="965"/>
      <c r="N11" s="965"/>
      <c r="O11" s="965"/>
      <c r="P11" s="965"/>
      <c r="Q11" s="966"/>
      <c r="R11" s="967"/>
      <c r="S11" s="968"/>
      <c r="V11" s="1084">
        <v>29</v>
      </c>
      <c r="W11" s="1092"/>
      <c r="X11" s="960"/>
      <c r="Y11" s="960"/>
      <c r="Z11" s="960"/>
      <c r="AA11" s="960"/>
      <c r="AB11" s="960"/>
      <c r="AC11" s="960"/>
      <c r="AD11" s="960"/>
      <c r="AE11" s="960"/>
      <c r="AF11" s="960"/>
      <c r="AG11" s="960"/>
      <c r="AH11" s="960"/>
      <c r="AI11" s="960"/>
      <c r="AJ11" s="960"/>
      <c r="AK11" s="960"/>
      <c r="AL11" s="961"/>
      <c r="AM11" s="961"/>
    </row>
    <row r="12" spans="1:39" ht="24.6" customHeight="1" x14ac:dyDescent="0.45">
      <c r="B12" s="1084">
        <v>5</v>
      </c>
      <c r="C12" s="1086"/>
      <c r="D12" s="964"/>
      <c r="E12" s="965"/>
      <c r="F12" s="965"/>
      <c r="G12" s="965"/>
      <c r="H12" s="965"/>
      <c r="I12" s="965"/>
      <c r="J12" s="965"/>
      <c r="K12" s="965"/>
      <c r="L12" s="965"/>
      <c r="M12" s="965"/>
      <c r="N12" s="965"/>
      <c r="O12" s="965"/>
      <c r="P12" s="965"/>
      <c r="Q12" s="966"/>
      <c r="R12" s="967"/>
      <c r="S12" s="968"/>
      <c r="V12" s="1087">
        <v>30</v>
      </c>
      <c r="W12" s="1088"/>
      <c r="X12" s="960"/>
      <c r="Y12" s="960"/>
      <c r="Z12" s="960"/>
      <c r="AA12" s="960"/>
      <c r="AB12" s="960"/>
      <c r="AC12" s="960"/>
      <c r="AD12" s="960"/>
      <c r="AE12" s="960"/>
      <c r="AF12" s="960"/>
      <c r="AG12" s="960"/>
      <c r="AH12" s="960"/>
      <c r="AI12" s="960"/>
      <c r="AJ12" s="960"/>
      <c r="AK12" s="960"/>
      <c r="AL12" s="961"/>
      <c r="AM12" s="961"/>
    </row>
    <row r="13" spans="1:39" ht="24.6" customHeight="1" x14ac:dyDescent="0.45">
      <c r="B13" s="1084">
        <v>6</v>
      </c>
      <c r="C13" s="1086"/>
      <c r="D13" s="964"/>
      <c r="E13" s="965"/>
      <c r="F13" s="965"/>
      <c r="G13" s="965"/>
      <c r="H13" s="965"/>
      <c r="I13" s="965"/>
      <c r="J13" s="965"/>
      <c r="K13" s="965"/>
      <c r="L13" s="965"/>
      <c r="M13" s="965"/>
      <c r="N13" s="965"/>
      <c r="O13" s="965"/>
      <c r="P13" s="965"/>
      <c r="Q13" s="966"/>
      <c r="R13" s="967"/>
      <c r="S13" s="968"/>
      <c r="V13" s="1084">
        <v>31</v>
      </c>
      <c r="W13" s="1092"/>
      <c r="X13" s="960"/>
      <c r="Y13" s="960"/>
      <c r="Z13" s="960"/>
      <c r="AA13" s="960"/>
      <c r="AB13" s="960"/>
      <c r="AC13" s="960"/>
      <c r="AD13" s="960"/>
      <c r="AE13" s="960"/>
      <c r="AF13" s="960"/>
      <c r="AG13" s="960"/>
      <c r="AH13" s="960"/>
      <c r="AI13" s="960"/>
      <c r="AJ13" s="960"/>
      <c r="AK13" s="960"/>
      <c r="AL13" s="961"/>
      <c r="AM13" s="961"/>
    </row>
    <row r="14" spans="1:39" ht="24.6" customHeight="1" x14ac:dyDescent="0.45">
      <c r="B14" s="1084">
        <v>7</v>
      </c>
      <c r="C14" s="1086"/>
      <c r="D14" s="964"/>
      <c r="E14" s="965"/>
      <c r="F14" s="965"/>
      <c r="G14" s="965"/>
      <c r="H14" s="965"/>
      <c r="I14" s="965"/>
      <c r="J14" s="965"/>
      <c r="K14" s="965"/>
      <c r="L14" s="965"/>
      <c r="M14" s="965"/>
      <c r="N14" s="965"/>
      <c r="O14" s="965"/>
      <c r="P14" s="965"/>
      <c r="Q14" s="966"/>
      <c r="R14" s="967"/>
      <c r="S14" s="968"/>
      <c r="V14" s="1084">
        <v>32</v>
      </c>
      <c r="W14" s="1092"/>
      <c r="X14" s="960"/>
      <c r="Y14" s="960"/>
      <c r="Z14" s="960"/>
      <c r="AA14" s="960"/>
      <c r="AB14" s="960"/>
      <c r="AC14" s="960"/>
      <c r="AD14" s="960"/>
      <c r="AE14" s="960"/>
      <c r="AF14" s="960"/>
      <c r="AG14" s="960"/>
      <c r="AH14" s="960"/>
      <c r="AI14" s="960"/>
      <c r="AJ14" s="960"/>
      <c r="AK14" s="960"/>
      <c r="AL14" s="961"/>
      <c r="AM14" s="961"/>
    </row>
    <row r="15" spans="1:39" ht="24.6" customHeight="1" x14ac:dyDescent="0.45">
      <c r="B15" s="1084">
        <v>8</v>
      </c>
      <c r="C15" s="1086"/>
      <c r="D15" s="964"/>
      <c r="E15" s="965"/>
      <c r="F15" s="965"/>
      <c r="G15" s="965"/>
      <c r="H15" s="965"/>
      <c r="I15" s="965"/>
      <c r="J15" s="965"/>
      <c r="K15" s="965"/>
      <c r="L15" s="965"/>
      <c r="M15" s="965"/>
      <c r="N15" s="965"/>
      <c r="O15" s="965"/>
      <c r="P15" s="965"/>
      <c r="Q15" s="966"/>
      <c r="R15" s="967"/>
      <c r="S15" s="968"/>
      <c r="V15" s="1087">
        <v>33</v>
      </c>
      <c r="W15" s="1088"/>
      <c r="X15" s="960"/>
      <c r="Y15" s="960"/>
      <c r="Z15" s="960"/>
      <c r="AA15" s="960"/>
      <c r="AB15" s="960"/>
      <c r="AC15" s="960"/>
      <c r="AD15" s="960"/>
      <c r="AE15" s="960"/>
      <c r="AF15" s="960"/>
      <c r="AG15" s="960"/>
      <c r="AH15" s="960"/>
      <c r="AI15" s="960"/>
      <c r="AJ15" s="960"/>
      <c r="AK15" s="960"/>
      <c r="AL15" s="961"/>
      <c r="AM15" s="961"/>
    </row>
    <row r="16" spans="1:39" ht="24.6" customHeight="1" x14ac:dyDescent="0.45">
      <c r="B16" s="1084">
        <v>9</v>
      </c>
      <c r="C16" s="1086"/>
      <c r="D16" s="964"/>
      <c r="E16" s="965"/>
      <c r="F16" s="965"/>
      <c r="G16" s="965"/>
      <c r="H16" s="965"/>
      <c r="I16" s="965"/>
      <c r="J16" s="965"/>
      <c r="K16" s="965"/>
      <c r="L16" s="965"/>
      <c r="M16" s="965"/>
      <c r="N16" s="965"/>
      <c r="O16" s="965"/>
      <c r="P16" s="965"/>
      <c r="Q16" s="966"/>
      <c r="R16" s="967"/>
      <c r="S16" s="968"/>
      <c r="V16" s="1084">
        <v>34</v>
      </c>
      <c r="W16" s="1092"/>
      <c r="X16" s="960"/>
      <c r="Y16" s="960"/>
      <c r="Z16" s="960"/>
      <c r="AA16" s="960"/>
      <c r="AB16" s="960"/>
      <c r="AC16" s="960"/>
      <c r="AD16" s="960"/>
      <c r="AE16" s="960"/>
      <c r="AF16" s="960"/>
      <c r="AG16" s="960"/>
      <c r="AH16" s="960"/>
      <c r="AI16" s="960"/>
      <c r="AJ16" s="960"/>
      <c r="AK16" s="960"/>
      <c r="AL16" s="961"/>
      <c r="AM16" s="961"/>
    </row>
    <row r="17" spans="2:39" ht="24.6" customHeight="1" x14ac:dyDescent="0.45">
      <c r="B17" s="1084">
        <v>10</v>
      </c>
      <c r="C17" s="1086"/>
      <c r="D17" s="964"/>
      <c r="E17" s="965"/>
      <c r="F17" s="965"/>
      <c r="G17" s="965"/>
      <c r="H17" s="965"/>
      <c r="I17" s="965"/>
      <c r="J17" s="965"/>
      <c r="K17" s="965"/>
      <c r="L17" s="965"/>
      <c r="M17" s="965"/>
      <c r="N17" s="965"/>
      <c r="O17" s="965"/>
      <c r="P17" s="965"/>
      <c r="Q17" s="966"/>
      <c r="R17" s="967"/>
      <c r="S17" s="968"/>
      <c r="V17" s="1084">
        <v>35</v>
      </c>
      <c r="W17" s="1092"/>
      <c r="X17" s="960"/>
      <c r="Y17" s="960"/>
      <c r="Z17" s="960"/>
      <c r="AA17" s="960"/>
      <c r="AB17" s="960"/>
      <c r="AC17" s="960"/>
      <c r="AD17" s="960"/>
      <c r="AE17" s="960"/>
      <c r="AF17" s="960"/>
      <c r="AG17" s="960"/>
      <c r="AH17" s="960"/>
      <c r="AI17" s="960"/>
      <c r="AJ17" s="960"/>
      <c r="AK17" s="960"/>
      <c r="AL17" s="961"/>
      <c r="AM17" s="961"/>
    </row>
    <row r="18" spans="2:39" ht="24.6" customHeight="1" x14ac:dyDescent="0.45">
      <c r="B18" s="1084">
        <v>11</v>
      </c>
      <c r="C18" s="1086"/>
      <c r="D18" s="964"/>
      <c r="E18" s="965"/>
      <c r="F18" s="965"/>
      <c r="G18" s="965"/>
      <c r="H18" s="965"/>
      <c r="I18" s="965"/>
      <c r="J18" s="965"/>
      <c r="K18" s="965"/>
      <c r="L18" s="965"/>
      <c r="M18" s="965"/>
      <c r="N18" s="965"/>
      <c r="O18" s="965"/>
      <c r="P18" s="965"/>
      <c r="Q18" s="966"/>
      <c r="R18" s="967"/>
      <c r="S18" s="968"/>
      <c r="V18" s="1087">
        <v>36</v>
      </c>
      <c r="W18" s="1088"/>
      <c r="X18" s="960"/>
      <c r="Y18" s="960"/>
      <c r="Z18" s="960"/>
      <c r="AA18" s="960"/>
      <c r="AB18" s="960"/>
      <c r="AC18" s="960"/>
      <c r="AD18" s="960"/>
      <c r="AE18" s="960"/>
      <c r="AF18" s="960"/>
      <c r="AG18" s="960"/>
      <c r="AH18" s="960"/>
      <c r="AI18" s="960"/>
      <c r="AJ18" s="960"/>
      <c r="AK18" s="960"/>
      <c r="AL18" s="961"/>
      <c r="AM18" s="961"/>
    </row>
    <row r="19" spans="2:39" ht="24.6" customHeight="1" x14ac:dyDescent="0.45">
      <c r="B19" s="1084">
        <v>12</v>
      </c>
      <c r="C19" s="1086"/>
      <c r="D19" s="964"/>
      <c r="E19" s="965"/>
      <c r="F19" s="965"/>
      <c r="G19" s="965"/>
      <c r="H19" s="965"/>
      <c r="I19" s="965"/>
      <c r="J19" s="965"/>
      <c r="K19" s="965"/>
      <c r="L19" s="965"/>
      <c r="M19" s="965"/>
      <c r="N19" s="965"/>
      <c r="O19" s="965"/>
      <c r="P19" s="965"/>
      <c r="Q19" s="966"/>
      <c r="R19" s="967"/>
      <c r="S19" s="968"/>
      <c r="V19" s="1084">
        <v>37</v>
      </c>
      <c r="W19" s="1092"/>
      <c r="X19" s="960"/>
      <c r="Y19" s="960"/>
      <c r="Z19" s="960"/>
      <c r="AA19" s="960"/>
      <c r="AB19" s="960"/>
      <c r="AC19" s="960"/>
      <c r="AD19" s="960"/>
      <c r="AE19" s="960"/>
      <c r="AF19" s="960"/>
      <c r="AG19" s="960"/>
      <c r="AH19" s="960"/>
      <c r="AI19" s="960"/>
      <c r="AJ19" s="960"/>
      <c r="AK19" s="960"/>
      <c r="AL19" s="961"/>
      <c r="AM19" s="961"/>
    </row>
    <row r="20" spans="2:39" ht="24.6" customHeight="1" x14ac:dyDescent="0.45">
      <c r="B20" s="1084">
        <v>13</v>
      </c>
      <c r="C20" s="1086"/>
      <c r="D20" s="964"/>
      <c r="E20" s="965"/>
      <c r="F20" s="965"/>
      <c r="G20" s="965"/>
      <c r="H20" s="965"/>
      <c r="I20" s="965"/>
      <c r="J20" s="965"/>
      <c r="K20" s="965"/>
      <c r="L20" s="965"/>
      <c r="M20" s="965"/>
      <c r="N20" s="965"/>
      <c r="O20" s="965"/>
      <c r="P20" s="965"/>
      <c r="Q20" s="966"/>
      <c r="R20" s="967"/>
      <c r="S20" s="968"/>
      <c r="V20" s="1084">
        <v>38</v>
      </c>
      <c r="W20" s="1092"/>
      <c r="X20" s="960"/>
      <c r="Y20" s="960"/>
      <c r="Z20" s="960"/>
      <c r="AA20" s="960"/>
      <c r="AB20" s="960"/>
      <c r="AC20" s="960"/>
      <c r="AD20" s="960"/>
      <c r="AE20" s="960"/>
      <c r="AF20" s="960"/>
      <c r="AG20" s="960"/>
      <c r="AH20" s="960"/>
      <c r="AI20" s="960"/>
      <c r="AJ20" s="960"/>
      <c r="AK20" s="960"/>
      <c r="AL20" s="961"/>
      <c r="AM20" s="961"/>
    </row>
    <row r="21" spans="2:39" ht="24.6" customHeight="1" x14ac:dyDescent="0.45">
      <c r="B21" s="1084">
        <v>14</v>
      </c>
      <c r="C21" s="1086"/>
      <c r="D21" s="964"/>
      <c r="E21" s="965"/>
      <c r="F21" s="965"/>
      <c r="G21" s="965"/>
      <c r="H21" s="965"/>
      <c r="I21" s="965"/>
      <c r="J21" s="965"/>
      <c r="K21" s="965"/>
      <c r="L21" s="965"/>
      <c r="M21" s="965"/>
      <c r="N21" s="965"/>
      <c r="O21" s="965"/>
      <c r="P21" s="965"/>
      <c r="Q21" s="966"/>
      <c r="R21" s="967"/>
      <c r="S21" s="968"/>
      <c r="V21" s="1087">
        <v>39</v>
      </c>
      <c r="W21" s="1088"/>
      <c r="X21" s="960"/>
      <c r="Y21" s="960"/>
      <c r="Z21" s="960"/>
      <c r="AA21" s="960"/>
      <c r="AB21" s="960"/>
      <c r="AC21" s="960"/>
      <c r="AD21" s="960"/>
      <c r="AE21" s="960"/>
      <c r="AF21" s="960"/>
      <c r="AG21" s="960"/>
      <c r="AH21" s="960"/>
      <c r="AI21" s="960"/>
      <c r="AJ21" s="960"/>
      <c r="AK21" s="960"/>
      <c r="AL21" s="961"/>
      <c r="AM21" s="961"/>
    </row>
    <row r="22" spans="2:39" ht="24.6" customHeight="1" x14ac:dyDescent="0.45">
      <c r="B22" s="1084">
        <v>15</v>
      </c>
      <c r="C22" s="1086"/>
      <c r="D22" s="964"/>
      <c r="E22" s="965"/>
      <c r="F22" s="965"/>
      <c r="G22" s="965"/>
      <c r="H22" s="965"/>
      <c r="I22" s="965"/>
      <c r="J22" s="965"/>
      <c r="K22" s="965"/>
      <c r="L22" s="965"/>
      <c r="M22" s="965"/>
      <c r="N22" s="965"/>
      <c r="O22" s="965"/>
      <c r="P22" s="965"/>
      <c r="Q22" s="966"/>
      <c r="R22" s="967"/>
      <c r="S22" s="968"/>
      <c r="V22" s="1084">
        <v>40</v>
      </c>
      <c r="W22" s="1092"/>
      <c r="X22" s="960"/>
      <c r="Y22" s="960"/>
      <c r="Z22" s="960"/>
      <c r="AA22" s="960"/>
      <c r="AB22" s="960"/>
      <c r="AC22" s="960"/>
      <c r="AD22" s="960"/>
      <c r="AE22" s="960"/>
      <c r="AF22" s="960"/>
      <c r="AG22" s="960"/>
      <c r="AH22" s="960"/>
      <c r="AI22" s="960"/>
      <c r="AJ22" s="960"/>
      <c r="AK22" s="960"/>
      <c r="AL22" s="961"/>
      <c r="AM22" s="961"/>
    </row>
    <row r="23" spans="2:39" ht="24.6" customHeight="1" x14ac:dyDescent="0.45">
      <c r="B23" s="1084">
        <v>16</v>
      </c>
      <c r="C23" s="1086"/>
      <c r="D23" s="964"/>
      <c r="E23" s="965"/>
      <c r="F23" s="965"/>
      <c r="G23" s="965"/>
      <c r="H23" s="965"/>
      <c r="I23" s="965"/>
      <c r="J23" s="965"/>
      <c r="K23" s="965"/>
      <c r="L23" s="965"/>
      <c r="M23" s="965"/>
      <c r="N23" s="965"/>
      <c r="O23" s="965"/>
      <c r="P23" s="965"/>
      <c r="Q23" s="966"/>
      <c r="R23" s="967"/>
      <c r="S23" s="968"/>
      <c r="V23" s="1087">
        <v>41</v>
      </c>
      <c r="W23" s="1088"/>
      <c r="X23" s="960"/>
      <c r="Y23" s="960"/>
      <c r="Z23" s="960"/>
      <c r="AA23" s="960"/>
      <c r="AB23" s="960"/>
      <c r="AC23" s="960"/>
      <c r="AD23" s="960"/>
      <c r="AE23" s="960"/>
      <c r="AF23" s="960"/>
      <c r="AG23" s="960"/>
      <c r="AH23" s="960"/>
      <c r="AI23" s="960"/>
      <c r="AJ23" s="960"/>
      <c r="AK23" s="960"/>
      <c r="AL23" s="961"/>
      <c r="AM23" s="961"/>
    </row>
    <row r="24" spans="2:39" ht="24.6" customHeight="1" x14ac:dyDescent="0.45">
      <c r="B24" s="1084">
        <v>17</v>
      </c>
      <c r="C24" s="1086"/>
      <c r="D24" s="964"/>
      <c r="E24" s="965"/>
      <c r="F24" s="965"/>
      <c r="G24" s="965"/>
      <c r="H24" s="965"/>
      <c r="I24" s="965"/>
      <c r="J24" s="965"/>
      <c r="K24" s="965"/>
      <c r="L24" s="965"/>
      <c r="M24" s="965"/>
      <c r="N24" s="965"/>
      <c r="O24" s="965"/>
      <c r="P24" s="965"/>
      <c r="Q24" s="966"/>
      <c r="R24" s="967"/>
      <c r="S24" s="968"/>
      <c r="V24" s="1084">
        <v>42</v>
      </c>
      <c r="W24" s="1092"/>
      <c r="X24" s="960"/>
      <c r="Y24" s="960"/>
      <c r="Z24" s="960"/>
      <c r="AA24" s="960"/>
      <c r="AB24" s="960"/>
      <c r="AC24" s="960"/>
      <c r="AD24" s="960"/>
      <c r="AE24" s="960"/>
      <c r="AF24" s="960"/>
      <c r="AG24" s="960"/>
      <c r="AH24" s="960"/>
      <c r="AI24" s="960"/>
      <c r="AJ24" s="960"/>
      <c r="AK24" s="960"/>
      <c r="AL24" s="961"/>
      <c r="AM24" s="961"/>
    </row>
    <row r="25" spans="2:39" ht="24.6" customHeight="1" x14ac:dyDescent="0.45">
      <c r="B25" s="1084">
        <v>18</v>
      </c>
      <c r="C25" s="1086"/>
      <c r="D25" s="964"/>
      <c r="E25" s="965"/>
      <c r="F25" s="965"/>
      <c r="G25" s="965"/>
      <c r="H25" s="965"/>
      <c r="I25" s="965"/>
      <c r="J25" s="965"/>
      <c r="K25" s="965"/>
      <c r="L25" s="965"/>
      <c r="M25" s="965"/>
      <c r="N25" s="965"/>
      <c r="O25" s="965"/>
      <c r="P25" s="965"/>
      <c r="Q25" s="966"/>
      <c r="R25" s="967"/>
      <c r="S25" s="968"/>
      <c r="V25" s="1084">
        <v>43</v>
      </c>
      <c r="W25" s="1092"/>
      <c r="X25" s="960"/>
      <c r="Y25" s="960"/>
      <c r="Z25" s="960"/>
      <c r="AA25" s="960"/>
      <c r="AB25" s="960"/>
      <c r="AC25" s="960"/>
      <c r="AD25" s="960"/>
      <c r="AE25" s="960"/>
      <c r="AF25" s="960"/>
      <c r="AG25" s="960"/>
      <c r="AH25" s="960"/>
      <c r="AI25" s="960"/>
      <c r="AJ25" s="960"/>
      <c r="AK25" s="960"/>
      <c r="AL25" s="961"/>
      <c r="AM25" s="961"/>
    </row>
    <row r="26" spans="2:39" ht="24.6" customHeight="1" x14ac:dyDescent="0.45">
      <c r="B26" s="1084">
        <v>19</v>
      </c>
      <c r="C26" s="1086"/>
      <c r="D26" s="964"/>
      <c r="E26" s="965"/>
      <c r="F26" s="965"/>
      <c r="G26" s="965"/>
      <c r="H26" s="965"/>
      <c r="I26" s="965"/>
      <c r="J26" s="965"/>
      <c r="K26" s="965"/>
      <c r="L26" s="965"/>
      <c r="M26" s="965"/>
      <c r="N26" s="965"/>
      <c r="O26" s="965"/>
      <c r="P26" s="965"/>
      <c r="Q26" s="966"/>
      <c r="R26" s="967"/>
      <c r="S26" s="968"/>
      <c r="V26" s="1087">
        <v>44</v>
      </c>
      <c r="W26" s="1088"/>
      <c r="X26" s="960"/>
      <c r="Y26" s="960"/>
      <c r="Z26" s="960"/>
      <c r="AA26" s="960"/>
      <c r="AB26" s="960"/>
      <c r="AC26" s="960"/>
      <c r="AD26" s="960"/>
      <c r="AE26" s="960"/>
      <c r="AF26" s="960"/>
      <c r="AG26" s="960"/>
      <c r="AH26" s="960"/>
      <c r="AI26" s="960"/>
      <c r="AJ26" s="960"/>
      <c r="AK26" s="960"/>
      <c r="AL26" s="961"/>
      <c r="AM26" s="961"/>
    </row>
    <row r="27" spans="2:39" ht="24.6" customHeight="1" x14ac:dyDescent="0.45">
      <c r="B27" s="1084">
        <v>20</v>
      </c>
      <c r="C27" s="1086"/>
      <c r="D27" s="964"/>
      <c r="E27" s="965"/>
      <c r="F27" s="965"/>
      <c r="G27" s="965"/>
      <c r="H27" s="965"/>
      <c r="I27" s="965"/>
      <c r="J27" s="965"/>
      <c r="K27" s="965"/>
      <c r="L27" s="965"/>
      <c r="M27" s="965"/>
      <c r="N27" s="965"/>
      <c r="O27" s="965"/>
      <c r="P27" s="965"/>
      <c r="Q27" s="966"/>
      <c r="R27" s="967"/>
      <c r="S27" s="968"/>
      <c r="V27" s="1084">
        <v>45</v>
      </c>
      <c r="W27" s="1092"/>
      <c r="X27" s="960"/>
      <c r="Y27" s="960"/>
      <c r="Z27" s="960"/>
      <c r="AA27" s="960"/>
      <c r="AB27" s="960"/>
      <c r="AC27" s="960"/>
      <c r="AD27" s="960"/>
      <c r="AE27" s="960"/>
      <c r="AF27" s="960"/>
      <c r="AG27" s="960"/>
      <c r="AH27" s="960"/>
      <c r="AI27" s="960"/>
      <c r="AJ27" s="960"/>
      <c r="AK27" s="960"/>
      <c r="AL27" s="961"/>
      <c r="AM27" s="961"/>
    </row>
  </sheetData>
  <sheetProtection algorithmName="SHA-512" hashValue="hk7Sl75XrwKwyQDM+KGdrn2OaKNymjkysrc9hbgySuKa8c1KghMPSF5isaDPvOdnrjmhCLtP3Hf5Hk0pMworOA==" saltValue="0EJbICz5NyvRJjT2BBN5Kw==" spinCount="100000" sheet="1" objects="1" scenarios="1"/>
  <mergeCells count="147">
    <mergeCell ref="R27:S27"/>
    <mergeCell ref="D27:Q27"/>
    <mergeCell ref="B27:C27"/>
    <mergeCell ref="R7:S7"/>
    <mergeCell ref="D7:Q7"/>
    <mergeCell ref="B7:C7"/>
    <mergeCell ref="AL27:AM27"/>
    <mergeCell ref="V27:W27"/>
    <mergeCell ref="X27:AK27"/>
    <mergeCell ref="AL25:AM25"/>
    <mergeCell ref="V26:W26"/>
    <mergeCell ref="X26:AK26"/>
    <mergeCell ref="AL26:AM26"/>
    <mergeCell ref="B25:C25"/>
    <mergeCell ref="D25:Q25"/>
    <mergeCell ref="R25:S25"/>
    <mergeCell ref="V25:W25"/>
    <mergeCell ref="X25:AK25"/>
    <mergeCell ref="AL23:AM23"/>
    <mergeCell ref="B24:C24"/>
    <mergeCell ref="D24:Q24"/>
    <mergeCell ref="R24:S24"/>
    <mergeCell ref="V24:W24"/>
    <mergeCell ref="X24:AK24"/>
    <mergeCell ref="AL24:AM24"/>
    <mergeCell ref="R26:S26"/>
    <mergeCell ref="D26:Q26"/>
    <mergeCell ref="B26:C26"/>
    <mergeCell ref="B23:C23"/>
    <mergeCell ref="D23:Q23"/>
    <mergeCell ref="R23:S23"/>
    <mergeCell ref="V23:W23"/>
    <mergeCell ref="X23:AK23"/>
    <mergeCell ref="AL21:AM21"/>
    <mergeCell ref="B22:C22"/>
    <mergeCell ref="D22:Q22"/>
    <mergeCell ref="R22:S22"/>
    <mergeCell ref="V22:W22"/>
    <mergeCell ref="X22:AK22"/>
    <mergeCell ref="AL22:AM22"/>
    <mergeCell ref="B21:C21"/>
    <mergeCell ref="D21:Q21"/>
    <mergeCell ref="R21:S21"/>
    <mergeCell ref="V21:W21"/>
    <mergeCell ref="X21:AK21"/>
    <mergeCell ref="AL19:AM19"/>
    <mergeCell ref="B20:C20"/>
    <mergeCell ref="D20:Q20"/>
    <mergeCell ref="R20:S20"/>
    <mergeCell ref="V20:W20"/>
    <mergeCell ref="X20:AK20"/>
    <mergeCell ref="AL20:AM20"/>
    <mergeCell ref="B19:C19"/>
    <mergeCell ref="D19:Q19"/>
    <mergeCell ref="R19:S19"/>
    <mergeCell ref="V19:W19"/>
    <mergeCell ref="X19:AK19"/>
    <mergeCell ref="AL17:AM17"/>
    <mergeCell ref="B18:C18"/>
    <mergeCell ref="D18:Q18"/>
    <mergeCell ref="R18:S18"/>
    <mergeCell ref="V18:W18"/>
    <mergeCell ref="X18:AK18"/>
    <mergeCell ref="AL18:AM18"/>
    <mergeCell ref="B17:C17"/>
    <mergeCell ref="D17:Q17"/>
    <mergeCell ref="R17:S17"/>
    <mergeCell ref="V17:W17"/>
    <mergeCell ref="X17:AK17"/>
    <mergeCell ref="AL15:AM15"/>
    <mergeCell ref="B16:C16"/>
    <mergeCell ref="D16:Q16"/>
    <mergeCell ref="R16:S16"/>
    <mergeCell ref="V16:W16"/>
    <mergeCell ref="X16:AK16"/>
    <mergeCell ref="AL16:AM16"/>
    <mergeCell ref="B15:C15"/>
    <mergeCell ref="D15:Q15"/>
    <mergeCell ref="R15:S15"/>
    <mergeCell ref="V15:W15"/>
    <mergeCell ref="X15:AK15"/>
    <mergeCell ref="AL13:AM13"/>
    <mergeCell ref="B14:C14"/>
    <mergeCell ref="D14:Q14"/>
    <mergeCell ref="R14:S14"/>
    <mergeCell ref="V14:W14"/>
    <mergeCell ref="X14:AK14"/>
    <mergeCell ref="AL14:AM14"/>
    <mergeCell ref="B13:C13"/>
    <mergeCell ref="D13:Q13"/>
    <mergeCell ref="R13:S13"/>
    <mergeCell ref="V13:W13"/>
    <mergeCell ref="X13:AK13"/>
    <mergeCell ref="AL11:AM11"/>
    <mergeCell ref="B12:C12"/>
    <mergeCell ref="D12:Q12"/>
    <mergeCell ref="R12:S12"/>
    <mergeCell ref="V12:W12"/>
    <mergeCell ref="X12:AK12"/>
    <mergeCell ref="AL12:AM12"/>
    <mergeCell ref="B11:C11"/>
    <mergeCell ref="D11:Q11"/>
    <mergeCell ref="R11:S11"/>
    <mergeCell ref="V11:W11"/>
    <mergeCell ref="X11:AK11"/>
    <mergeCell ref="AL9:AM9"/>
    <mergeCell ref="B10:C10"/>
    <mergeCell ref="D10:Q10"/>
    <mergeCell ref="R10:S10"/>
    <mergeCell ref="V10:W10"/>
    <mergeCell ref="X10:AK10"/>
    <mergeCell ref="AL10:AM10"/>
    <mergeCell ref="B9:C9"/>
    <mergeCell ref="D9:Q9"/>
    <mergeCell ref="R9:S9"/>
    <mergeCell ref="V9:W9"/>
    <mergeCell ref="X9:AK9"/>
    <mergeCell ref="AL7:AM7"/>
    <mergeCell ref="B8:C8"/>
    <mergeCell ref="D8:Q8"/>
    <mergeCell ref="R8:S8"/>
    <mergeCell ref="V8:W8"/>
    <mergeCell ref="X8:AK8"/>
    <mergeCell ref="AL8:AM8"/>
    <mergeCell ref="B6:C6"/>
    <mergeCell ref="D6:Q6"/>
    <mergeCell ref="R6:S6"/>
    <mergeCell ref="V7:W7"/>
    <mergeCell ref="X7:AK7"/>
    <mergeCell ref="B2:S2"/>
    <mergeCell ref="B3:S3"/>
    <mergeCell ref="V2:W2"/>
    <mergeCell ref="X2:AK2"/>
    <mergeCell ref="AL2:AM2"/>
    <mergeCell ref="V5:W5"/>
    <mergeCell ref="X5:AK5"/>
    <mergeCell ref="AL5:AM5"/>
    <mergeCell ref="V6:W6"/>
    <mergeCell ref="X6:AK6"/>
    <mergeCell ref="AL6:AM6"/>
    <mergeCell ref="B4:S4"/>
    <mergeCell ref="V3:W3"/>
    <mergeCell ref="X3:AK3"/>
    <mergeCell ref="AL3:AM3"/>
    <mergeCell ref="V4:W4"/>
    <mergeCell ref="X4:AK4"/>
    <mergeCell ref="AL4:AM4"/>
  </mergeCells>
  <phoneticPr fontId="4"/>
  <pageMargins left="0.7" right="0.7" top="0.75" bottom="0.75" header="0.3" footer="0.3"/>
  <pageSetup paperSize="9" orientation="portrait"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643E-6D5D-4B43-9054-4CAAFBF21F2A}">
  <dimension ref="A1:BK27"/>
  <sheetViews>
    <sheetView zoomScaleNormal="100" workbookViewId="0"/>
  </sheetViews>
  <sheetFormatPr defaultColWidth="3.296875" defaultRowHeight="24.6" customHeight="1" x14ac:dyDescent="0.45"/>
  <cols>
    <col min="1" max="1" width="1.8984375" style="1082" customWidth="1"/>
    <col min="2" max="19" width="4.19921875" style="1082" customWidth="1"/>
    <col min="20" max="21" width="1.8984375" style="1082" customWidth="1"/>
    <col min="22" max="39" width="4.19921875" style="1082" customWidth="1"/>
    <col min="40" max="40" width="1.8984375" style="1082" customWidth="1"/>
    <col min="41" max="16384" width="3.296875" style="1067"/>
  </cols>
  <sheetData>
    <row r="1" spans="1:39" ht="24.6" customHeight="1" x14ac:dyDescent="0.4">
      <c r="A1" s="1093"/>
      <c r="B1" s="1094" t="s">
        <v>432</v>
      </c>
      <c r="C1" s="1093"/>
      <c r="D1" s="1093"/>
      <c r="E1" s="1093"/>
      <c r="F1" s="1093"/>
      <c r="G1" s="1093"/>
      <c r="H1" s="1093"/>
      <c r="I1" s="1093"/>
      <c r="J1" s="1093"/>
      <c r="K1" s="1093"/>
      <c r="L1" s="1093"/>
      <c r="M1" s="1093"/>
      <c r="N1" s="1093"/>
      <c r="O1" s="1093"/>
      <c r="P1" s="1093"/>
      <c r="Q1" s="1093"/>
      <c r="R1" s="1093"/>
      <c r="S1" s="1093"/>
      <c r="T1" s="1093"/>
    </row>
    <row r="2" spans="1:39" ht="24.6" customHeight="1" x14ac:dyDescent="0.45">
      <c r="A2" s="1093"/>
      <c r="B2" s="1095" t="s">
        <v>433</v>
      </c>
      <c r="C2" s="1095"/>
      <c r="D2" s="1095"/>
      <c r="E2" s="1095"/>
      <c r="F2" s="1095"/>
      <c r="G2" s="1095"/>
      <c r="H2" s="1095"/>
      <c r="I2" s="1095"/>
      <c r="J2" s="1095"/>
      <c r="K2" s="1095"/>
      <c r="L2" s="1095"/>
      <c r="M2" s="1095"/>
      <c r="N2" s="1095"/>
      <c r="O2" s="1095"/>
      <c r="P2" s="1095"/>
      <c r="Q2" s="1095"/>
      <c r="R2" s="1095"/>
      <c r="S2" s="1095"/>
      <c r="T2" s="1093"/>
      <c r="V2" s="1083" t="s">
        <v>343</v>
      </c>
      <c r="W2" s="1083"/>
      <c r="X2" s="1098" t="s">
        <v>342</v>
      </c>
      <c r="Y2" s="1098"/>
      <c r="Z2" s="1098"/>
      <c r="AA2" s="1098"/>
      <c r="AB2" s="1098"/>
      <c r="AC2" s="1098"/>
      <c r="AD2" s="1098"/>
      <c r="AE2" s="1098"/>
      <c r="AF2" s="1098"/>
      <c r="AG2" s="1098"/>
      <c r="AH2" s="1098"/>
      <c r="AI2" s="1098"/>
      <c r="AJ2" s="1098" t="s">
        <v>340</v>
      </c>
      <c r="AK2" s="1098"/>
      <c r="AL2" s="1098" t="s">
        <v>341</v>
      </c>
      <c r="AM2" s="1098"/>
    </row>
    <row r="3" spans="1:39" ht="24.6" customHeight="1" x14ac:dyDescent="0.45">
      <c r="A3" s="1093"/>
      <c r="B3" s="1096" t="s">
        <v>348</v>
      </c>
      <c r="C3" s="1096"/>
      <c r="D3" s="1096"/>
      <c r="E3" s="1096"/>
      <c r="F3" s="1096"/>
      <c r="G3" s="1096"/>
      <c r="H3" s="1096"/>
      <c r="I3" s="1096"/>
      <c r="J3" s="1096"/>
      <c r="K3" s="1096"/>
      <c r="L3" s="1096"/>
      <c r="M3" s="1096"/>
      <c r="N3" s="1096"/>
      <c r="O3" s="1096"/>
      <c r="P3" s="1096"/>
      <c r="Q3" s="1096"/>
      <c r="R3" s="1096"/>
      <c r="S3" s="1096"/>
      <c r="T3" s="1093"/>
      <c r="V3" s="1087">
        <v>21</v>
      </c>
      <c r="W3" s="1088"/>
      <c r="X3" s="962"/>
      <c r="Y3" s="962"/>
      <c r="Z3" s="962"/>
      <c r="AA3" s="962"/>
      <c r="AB3" s="962"/>
      <c r="AC3" s="962"/>
      <c r="AD3" s="962"/>
      <c r="AE3" s="962"/>
      <c r="AF3" s="962"/>
      <c r="AG3" s="962"/>
      <c r="AH3" s="962"/>
      <c r="AI3" s="962"/>
      <c r="AJ3" s="963"/>
      <c r="AK3" s="963"/>
      <c r="AL3" s="963"/>
      <c r="AM3" s="963"/>
    </row>
    <row r="4" spans="1:39" ht="24.6" customHeight="1" x14ac:dyDescent="0.45">
      <c r="A4" s="1093"/>
      <c r="B4" s="1097" t="s">
        <v>349</v>
      </c>
      <c r="C4" s="1096"/>
      <c r="D4" s="1096"/>
      <c r="E4" s="1096"/>
      <c r="F4" s="1096"/>
      <c r="G4" s="1096"/>
      <c r="H4" s="1096"/>
      <c r="I4" s="1096"/>
      <c r="J4" s="1096"/>
      <c r="K4" s="1096"/>
      <c r="L4" s="1096"/>
      <c r="M4" s="1096"/>
      <c r="N4" s="1096"/>
      <c r="O4" s="1096"/>
      <c r="P4" s="1096"/>
      <c r="Q4" s="1096"/>
      <c r="R4" s="1096"/>
      <c r="S4" s="1096"/>
      <c r="T4" s="1093"/>
      <c r="V4" s="1084">
        <v>22</v>
      </c>
      <c r="W4" s="1092"/>
      <c r="X4" s="960"/>
      <c r="Y4" s="960"/>
      <c r="Z4" s="960"/>
      <c r="AA4" s="960"/>
      <c r="AB4" s="960"/>
      <c r="AC4" s="960"/>
      <c r="AD4" s="960"/>
      <c r="AE4" s="960"/>
      <c r="AF4" s="960"/>
      <c r="AG4" s="960"/>
      <c r="AH4" s="960"/>
      <c r="AI4" s="960"/>
      <c r="AJ4" s="961"/>
      <c r="AK4" s="961"/>
      <c r="AL4" s="961"/>
      <c r="AM4" s="961"/>
    </row>
    <row r="5" spans="1:39" ht="24.6" customHeight="1" x14ac:dyDescent="0.45">
      <c r="A5" s="1093"/>
      <c r="B5" s="1096"/>
      <c r="C5" s="1096"/>
      <c r="D5" s="1096"/>
      <c r="E5" s="1096"/>
      <c r="F5" s="1096"/>
      <c r="G5" s="1096"/>
      <c r="H5" s="1096"/>
      <c r="I5" s="1096"/>
      <c r="J5" s="1096"/>
      <c r="K5" s="1096"/>
      <c r="L5" s="1096"/>
      <c r="M5" s="1096"/>
      <c r="N5" s="1096"/>
      <c r="O5" s="1096"/>
      <c r="P5" s="1096"/>
      <c r="Q5" s="1096"/>
      <c r="R5" s="1096"/>
      <c r="S5" s="1096"/>
      <c r="T5" s="1093"/>
      <c r="V5" s="1084">
        <v>23</v>
      </c>
      <c r="W5" s="1092"/>
      <c r="X5" s="960"/>
      <c r="Y5" s="960"/>
      <c r="Z5" s="960"/>
      <c r="AA5" s="960"/>
      <c r="AB5" s="960"/>
      <c r="AC5" s="960"/>
      <c r="AD5" s="960"/>
      <c r="AE5" s="960"/>
      <c r="AF5" s="960"/>
      <c r="AG5" s="960"/>
      <c r="AH5" s="960"/>
      <c r="AI5" s="960"/>
      <c r="AJ5" s="961"/>
      <c r="AK5" s="961"/>
      <c r="AL5" s="961"/>
      <c r="AM5" s="961"/>
    </row>
    <row r="6" spans="1:39" ht="24.6" customHeight="1" x14ac:dyDescent="0.45">
      <c r="B6" s="1083" t="s">
        <v>343</v>
      </c>
      <c r="C6" s="1083"/>
      <c r="D6" s="1098" t="s">
        <v>342</v>
      </c>
      <c r="E6" s="1098"/>
      <c r="F6" s="1098"/>
      <c r="G6" s="1098"/>
      <c r="H6" s="1098"/>
      <c r="I6" s="1098"/>
      <c r="J6" s="1098"/>
      <c r="K6" s="1098"/>
      <c r="L6" s="1098"/>
      <c r="M6" s="1098"/>
      <c r="N6" s="1098"/>
      <c r="O6" s="1098"/>
      <c r="P6" s="1098" t="s">
        <v>340</v>
      </c>
      <c r="Q6" s="1098"/>
      <c r="R6" s="1098" t="s">
        <v>341</v>
      </c>
      <c r="S6" s="1098"/>
      <c r="V6" s="1087">
        <v>24</v>
      </c>
      <c r="W6" s="1088"/>
      <c r="X6" s="960"/>
      <c r="Y6" s="960"/>
      <c r="Z6" s="960"/>
      <c r="AA6" s="960"/>
      <c r="AB6" s="960"/>
      <c r="AC6" s="960"/>
      <c r="AD6" s="960"/>
      <c r="AE6" s="960"/>
      <c r="AF6" s="960"/>
      <c r="AG6" s="960"/>
      <c r="AH6" s="960"/>
      <c r="AI6" s="960"/>
      <c r="AJ6" s="961"/>
      <c r="AK6" s="961"/>
      <c r="AL6" s="961"/>
      <c r="AM6" s="961"/>
    </row>
    <row r="7" spans="1:39" ht="24.6" customHeight="1" x14ac:dyDescent="0.45">
      <c r="B7" s="1099" t="s">
        <v>463</v>
      </c>
      <c r="C7" s="1100"/>
      <c r="D7" s="970" t="s">
        <v>465</v>
      </c>
      <c r="E7" s="970"/>
      <c r="F7" s="970"/>
      <c r="G7" s="970"/>
      <c r="H7" s="970"/>
      <c r="I7" s="970"/>
      <c r="J7" s="970"/>
      <c r="K7" s="970"/>
      <c r="L7" s="970"/>
      <c r="M7" s="970"/>
      <c r="N7" s="970"/>
      <c r="O7" s="970"/>
      <c r="P7" s="969">
        <v>3</v>
      </c>
      <c r="Q7" s="969"/>
      <c r="R7" s="969">
        <v>4</v>
      </c>
      <c r="S7" s="969"/>
      <c r="V7" s="1084">
        <v>25</v>
      </c>
      <c r="W7" s="1092"/>
      <c r="X7" s="960"/>
      <c r="Y7" s="960"/>
      <c r="Z7" s="960"/>
      <c r="AA7" s="960"/>
      <c r="AB7" s="960"/>
      <c r="AC7" s="960"/>
      <c r="AD7" s="960"/>
      <c r="AE7" s="960"/>
      <c r="AF7" s="960"/>
      <c r="AG7" s="960"/>
      <c r="AH7" s="960"/>
      <c r="AI7" s="960"/>
      <c r="AJ7" s="961"/>
      <c r="AK7" s="961"/>
      <c r="AL7" s="961"/>
      <c r="AM7" s="961"/>
    </row>
    <row r="8" spans="1:39" ht="24.6" customHeight="1" x14ac:dyDescent="0.45">
      <c r="B8" s="1087">
        <v>1</v>
      </c>
      <c r="C8" s="1088"/>
      <c r="D8" s="962"/>
      <c r="E8" s="962"/>
      <c r="F8" s="962"/>
      <c r="G8" s="962"/>
      <c r="H8" s="962"/>
      <c r="I8" s="962"/>
      <c r="J8" s="962"/>
      <c r="K8" s="962"/>
      <c r="L8" s="962"/>
      <c r="M8" s="962"/>
      <c r="N8" s="962"/>
      <c r="O8" s="962"/>
      <c r="P8" s="963"/>
      <c r="Q8" s="963"/>
      <c r="R8" s="963"/>
      <c r="S8" s="963"/>
      <c r="V8" s="1084">
        <v>26</v>
      </c>
      <c r="W8" s="1092"/>
      <c r="X8" s="960"/>
      <c r="Y8" s="960"/>
      <c r="Z8" s="960"/>
      <c r="AA8" s="960"/>
      <c r="AB8" s="960"/>
      <c r="AC8" s="960"/>
      <c r="AD8" s="960"/>
      <c r="AE8" s="960"/>
      <c r="AF8" s="960"/>
      <c r="AG8" s="960"/>
      <c r="AH8" s="960"/>
      <c r="AI8" s="960"/>
      <c r="AJ8" s="961"/>
      <c r="AK8" s="961"/>
      <c r="AL8" s="961"/>
      <c r="AM8" s="961"/>
    </row>
    <row r="9" spans="1:39" ht="24.6" customHeight="1" x14ac:dyDescent="0.45">
      <c r="B9" s="1084">
        <v>2</v>
      </c>
      <c r="C9" s="1092"/>
      <c r="D9" s="960"/>
      <c r="E9" s="960"/>
      <c r="F9" s="960"/>
      <c r="G9" s="960"/>
      <c r="H9" s="960"/>
      <c r="I9" s="960"/>
      <c r="J9" s="960"/>
      <c r="K9" s="960"/>
      <c r="L9" s="960"/>
      <c r="M9" s="960"/>
      <c r="N9" s="960"/>
      <c r="O9" s="960"/>
      <c r="P9" s="961"/>
      <c r="Q9" s="961"/>
      <c r="R9" s="961"/>
      <c r="S9" s="961"/>
      <c r="V9" s="1087">
        <v>27</v>
      </c>
      <c r="W9" s="1088"/>
      <c r="X9" s="960"/>
      <c r="Y9" s="960"/>
      <c r="Z9" s="960"/>
      <c r="AA9" s="960"/>
      <c r="AB9" s="960"/>
      <c r="AC9" s="960"/>
      <c r="AD9" s="960"/>
      <c r="AE9" s="960"/>
      <c r="AF9" s="960"/>
      <c r="AG9" s="960"/>
      <c r="AH9" s="960"/>
      <c r="AI9" s="960"/>
      <c r="AJ9" s="961"/>
      <c r="AK9" s="961"/>
      <c r="AL9" s="961"/>
      <c r="AM9" s="961"/>
    </row>
    <row r="10" spans="1:39" ht="24" customHeight="1" x14ac:dyDescent="0.45">
      <c r="B10" s="1084">
        <v>3</v>
      </c>
      <c r="C10" s="1092"/>
      <c r="D10" s="960"/>
      <c r="E10" s="960"/>
      <c r="F10" s="960"/>
      <c r="G10" s="960"/>
      <c r="H10" s="960"/>
      <c r="I10" s="960"/>
      <c r="J10" s="960"/>
      <c r="K10" s="960"/>
      <c r="L10" s="960"/>
      <c r="M10" s="960"/>
      <c r="N10" s="960"/>
      <c r="O10" s="960"/>
      <c r="P10" s="961"/>
      <c r="Q10" s="961"/>
      <c r="R10" s="961"/>
      <c r="S10" s="961"/>
      <c r="V10" s="1084">
        <v>28</v>
      </c>
      <c r="W10" s="1092"/>
      <c r="X10" s="960"/>
      <c r="Y10" s="960"/>
      <c r="Z10" s="960"/>
      <c r="AA10" s="960"/>
      <c r="AB10" s="960"/>
      <c r="AC10" s="960"/>
      <c r="AD10" s="960"/>
      <c r="AE10" s="960"/>
      <c r="AF10" s="960"/>
      <c r="AG10" s="960"/>
      <c r="AH10" s="960"/>
      <c r="AI10" s="960"/>
      <c r="AJ10" s="961"/>
      <c r="AK10" s="961"/>
      <c r="AL10" s="961"/>
      <c r="AM10" s="961"/>
    </row>
    <row r="11" spans="1:39" ht="24.6" customHeight="1" x14ac:dyDescent="0.45">
      <c r="B11" s="1084">
        <v>4</v>
      </c>
      <c r="C11" s="1092"/>
      <c r="D11" s="960"/>
      <c r="E11" s="960"/>
      <c r="F11" s="960"/>
      <c r="G11" s="960"/>
      <c r="H11" s="960"/>
      <c r="I11" s="960"/>
      <c r="J11" s="960"/>
      <c r="K11" s="960"/>
      <c r="L11" s="960"/>
      <c r="M11" s="960"/>
      <c r="N11" s="960"/>
      <c r="O11" s="960"/>
      <c r="P11" s="961"/>
      <c r="Q11" s="961"/>
      <c r="R11" s="961"/>
      <c r="S11" s="961"/>
      <c r="V11" s="1084">
        <v>29</v>
      </c>
      <c r="W11" s="1092"/>
      <c r="X11" s="960"/>
      <c r="Y11" s="960"/>
      <c r="Z11" s="960"/>
      <c r="AA11" s="960"/>
      <c r="AB11" s="960"/>
      <c r="AC11" s="960"/>
      <c r="AD11" s="960"/>
      <c r="AE11" s="960"/>
      <c r="AF11" s="960"/>
      <c r="AG11" s="960"/>
      <c r="AH11" s="960"/>
      <c r="AI11" s="960"/>
      <c r="AJ11" s="961"/>
      <c r="AK11" s="961"/>
      <c r="AL11" s="961"/>
      <c r="AM11" s="961"/>
    </row>
    <row r="12" spans="1:39" ht="24.6" customHeight="1" x14ac:dyDescent="0.45">
      <c r="B12" s="1087">
        <v>5</v>
      </c>
      <c r="C12" s="1088"/>
      <c r="D12" s="960"/>
      <c r="E12" s="960"/>
      <c r="F12" s="960"/>
      <c r="G12" s="960"/>
      <c r="H12" s="960"/>
      <c r="I12" s="960"/>
      <c r="J12" s="960"/>
      <c r="K12" s="960"/>
      <c r="L12" s="960"/>
      <c r="M12" s="960"/>
      <c r="N12" s="960"/>
      <c r="O12" s="960"/>
      <c r="P12" s="961"/>
      <c r="Q12" s="961"/>
      <c r="R12" s="961"/>
      <c r="S12" s="961"/>
      <c r="V12" s="1087">
        <v>30</v>
      </c>
      <c r="W12" s="1088"/>
      <c r="X12" s="960"/>
      <c r="Y12" s="960"/>
      <c r="Z12" s="960"/>
      <c r="AA12" s="960"/>
      <c r="AB12" s="960"/>
      <c r="AC12" s="960"/>
      <c r="AD12" s="960"/>
      <c r="AE12" s="960"/>
      <c r="AF12" s="960"/>
      <c r="AG12" s="960"/>
      <c r="AH12" s="960"/>
      <c r="AI12" s="960"/>
      <c r="AJ12" s="961"/>
      <c r="AK12" s="961"/>
      <c r="AL12" s="961"/>
      <c r="AM12" s="961"/>
    </row>
    <row r="13" spans="1:39" ht="24.6" customHeight="1" x14ac:dyDescent="0.45">
      <c r="B13" s="1084">
        <v>6</v>
      </c>
      <c r="C13" s="1092"/>
      <c r="D13" s="960"/>
      <c r="E13" s="960"/>
      <c r="F13" s="960"/>
      <c r="G13" s="960"/>
      <c r="H13" s="960"/>
      <c r="I13" s="960"/>
      <c r="J13" s="960"/>
      <c r="K13" s="960"/>
      <c r="L13" s="960"/>
      <c r="M13" s="960"/>
      <c r="N13" s="960"/>
      <c r="O13" s="960"/>
      <c r="P13" s="961"/>
      <c r="Q13" s="961"/>
      <c r="R13" s="961"/>
      <c r="S13" s="961"/>
      <c r="V13" s="1084">
        <v>31</v>
      </c>
      <c r="W13" s="1092"/>
      <c r="X13" s="960"/>
      <c r="Y13" s="960"/>
      <c r="Z13" s="960"/>
      <c r="AA13" s="960"/>
      <c r="AB13" s="960"/>
      <c r="AC13" s="960"/>
      <c r="AD13" s="960"/>
      <c r="AE13" s="960"/>
      <c r="AF13" s="960"/>
      <c r="AG13" s="960"/>
      <c r="AH13" s="960"/>
      <c r="AI13" s="960"/>
      <c r="AJ13" s="961"/>
      <c r="AK13" s="961"/>
      <c r="AL13" s="961"/>
      <c r="AM13" s="961"/>
    </row>
    <row r="14" spans="1:39" ht="24.6" customHeight="1" x14ac:dyDescent="0.45">
      <c r="B14" s="1084">
        <v>7</v>
      </c>
      <c r="C14" s="1092"/>
      <c r="D14" s="960"/>
      <c r="E14" s="960"/>
      <c r="F14" s="960"/>
      <c r="G14" s="960"/>
      <c r="H14" s="960"/>
      <c r="I14" s="960"/>
      <c r="J14" s="960"/>
      <c r="K14" s="960"/>
      <c r="L14" s="960"/>
      <c r="M14" s="960"/>
      <c r="N14" s="960"/>
      <c r="O14" s="960"/>
      <c r="P14" s="961"/>
      <c r="Q14" s="961"/>
      <c r="R14" s="961"/>
      <c r="S14" s="961"/>
      <c r="V14" s="1084">
        <v>32</v>
      </c>
      <c r="W14" s="1092"/>
      <c r="X14" s="960"/>
      <c r="Y14" s="960"/>
      <c r="Z14" s="960"/>
      <c r="AA14" s="960"/>
      <c r="AB14" s="960"/>
      <c r="AC14" s="960"/>
      <c r="AD14" s="960"/>
      <c r="AE14" s="960"/>
      <c r="AF14" s="960"/>
      <c r="AG14" s="960"/>
      <c r="AH14" s="960"/>
      <c r="AI14" s="960"/>
      <c r="AJ14" s="961"/>
      <c r="AK14" s="961"/>
      <c r="AL14" s="961"/>
      <c r="AM14" s="961"/>
    </row>
    <row r="15" spans="1:39" ht="24.6" customHeight="1" x14ac:dyDescent="0.45">
      <c r="B15" s="1084">
        <v>8</v>
      </c>
      <c r="C15" s="1092"/>
      <c r="D15" s="960"/>
      <c r="E15" s="960"/>
      <c r="F15" s="960"/>
      <c r="G15" s="960"/>
      <c r="H15" s="960"/>
      <c r="I15" s="960"/>
      <c r="J15" s="960"/>
      <c r="K15" s="960"/>
      <c r="L15" s="960"/>
      <c r="M15" s="960"/>
      <c r="N15" s="960"/>
      <c r="O15" s="960"/>
      <c r="P15" s="961"/>
      <c r="Q15" s="961"/>
      <c r="R15" s="961"/>
      <c r="S15" s="961"/>
      <c r="V15" s="1087">
        <v>33</v>
      </c>
      <c r="W15" s="1088"/>
      <c r="X15" s="960"/>
      <c r="Y15" s="960"/>
      <c r="Z15" s="960"/>
      <c r="AA15" s="960"/>
      <c r="AB15" s="960"/>
      <c r="AC15" s="960"/>
      <c r="AD15" s="960"/>
      <c r="AE15" s="960"/>
      <c r="AF15" s="960"/>
      <c r="AG15" s="960"/>
      <c r="AH15" s="960"/>
      <c r="AI15" s="960"/>
      <c r="AJ15" s="961"/>
      <c r="AK15" s="961"/>
      <c r="AL15" s="961"/>
      <c r="AM15" s="961"/>
    </row>
    <row r="16" spans="1:39" ht="24.6" customHeight="1" x14ac:dyDescent="0.45">
      <c r="B16" s="1087">
        <v>9</v>
      </c>
      <c r="C16" s="1088"/>
      <c r="D16" s="960"/>
      <c r="E16" s="960"/>
      <c r="F16" s="960"/>
      <c r="G16" s="960"/>
      <c r="H16" s="960"/>
      <c r="I16" s="960"/>
      <c r="J16" s="960"/>
      <c r="K16" s="960"/>
      <c r="L16" s="960"/>
      <c r="M16" s="960"/>
      <c r="N16" s="960"/>
      <c r="O16" s="960"/>
      <c r="P16" s="961"/>
      <c r="Q16" s="961"/>
      <c r="R16" s="961"/>
      <c r="S16" s="961"/>
      <c r="V16" s="1084">
        <v>34</v>
      </c>
      <c r="W16" s="1092"/>
      <c r="X16" s="960"/>
      <c r="Y16" s="960"/>
      <c r="Z16" s="960"/>
      <c r="AA16" s="960"/>
      <c r="AB16" s="960"/>
      <c r="AC16" s="960"/>
      <c r="AD16" s="960"/>
      <c r="AE16" s="960"/>
      <c r="AF16" s="960"/>
      <c r="AG16" s="960"/>
      <c r="AH16" s="960"/>
      <c r="AI16" s="960"/>
      <c r="AJ16" s="961"/>
      <c r="AK16" s="961"/>
      <c r="AL16" s="961"/>
      <c r="AM16" s="961"/>
    </row>
    <row r="17" spans="2:63" ht="24.6" customHeight="1" x14ac:dyDescent="0.45">
      <c r="B17" s="1084">
        <v>10</v>
      </c>
      <c r="C17" s="1092"/>
      <c r="D17" s="960"/>
      <c r="E17" s="960"/>
      <c r="F17" s="960"/>
      <c r="G17" s="960"/>
      <c r="H17" s="960"/>
      <c r="I17" s="960"/>
      <c r="J17" s="960"/>
      <c r="K17" s="960"/>
      <c r="L17" s="960"/>
      <c r="M17" s="960"/>
      <c r="N17" s="960"/>
      <c r="O17" s="960"/>
      <c r="P17" s="961"/>
      <c r="Q17" s="961"/>
      <c r="R17" s="961"/>
      <c r="S17" s="961"/>
      <c r="V17" s="1084">
        <v>35</v>
      </c>
      <c r="W17" s="1092"/>
      <c r="X17" s="960"/>
      <c r="Y17" s="960"/>
      <c r="Z17" s="960"/>
      <c r="AA17" s="960"/>
      <c r="AB17" s="960"/>
      <c r="AC17" s="960"/>
      <c r="AD17" s="960"/>
      <c r="AE17" s="960"/>
      <c r="AF17" s="960"/>
      <c r="AG17" s="960"/>
      <c r="AH17" s="960"/>
      <c r="AI17" s="960"/>
      <c r="AJ17" s="961"/>
      <c r="AK17" s="961"/>
      <c r="AL17" s="961"/>
      <c r="AM17" s="961"/>
    </row>
    <row r="18" spans="2:63" ht="24.6" customHeight="1" x14ac:dyDescent="0.45">
      <c r="B18" s="1084">
        <v>11</v>
      </c>
      <c r="C18" s="1092"/>
      <c r="D18" s="960"/>
      <c r="E18" s="960"/>
      <c r="F18" s="960"/>
      <c r="G18" s="960"/>
      <c r="H18" s="960"/>
      <c r="I18" s="960"/>
      <c r="J18" s="960"/>
      <c r="K18" s="960"/>
      <c r="L18" s="960"/>
      <c r="M18" s="960"/>
      <c r="N18" s="960"/>
      <c r="O18" s="960"/>
      <c r="P18" s="961"/>
      <c r="Q18" s="961"/>
      <c r="R18" s="961"/>
      <c r="S18" s="961"/>
      <c r="V18" s="1087">
        <v>36</v>
      </c>
      <c r="W18" s="1088"/>
      <c r="X18" s="960"/>
      <c r="Y18" s="960"/>
      <c r="Z18" s="960"/>
      <c r="AA18" s="960"/>
      <c r="AB18" s="960"/>
      <c r="AC18" s="960"/>
      <c r="AD18" s="960"/>
      <c r="AE18" s="960"/>
      <c r="AF18" s="960"/>
      <c r="AG18" s="960"/>
      <c r="AH18" s="960"/>
      <c r="AI18" s="960"/>
      <c r="AJ18" s="961"/>
      <c r="AK18" s="961"/>
      <c r="AL18" s="961"/>
      <c r="AM18" s="961"/>
      <c r="BK18" s="1082"/>
    </row>
    <row r="19" spans="2:63" ht="24.6" customHeight="1" x14ac:dyDescent="0.45">
      <c r="B19" s="1087">
        <v>12</v>
      </c>
      <c r="C19" s="1088"/>
      <c r="D19" s="960"/>
      <c r="E19" s="960"/>
      <c r="F19" s="960"/>
      <c r="G19" s="960"/>
      <c r="H19" s="960"/>
      <c r="I19" s="960"/>
      <c r="J19" s="960"/>
      <c r="K19" s="960"/>
      <c r="L19" s="960"/>
      <c r="M19" s="960"/>
      <c r="N19" s="960"/>
      <c r="O19" s="960"/>
      <c r="P19" s="961"/>
      <c r="Q19" s="961"/>
      <c r="R19" s="961"/>
      <c r="S19" s="961"/>
      <c r="V19" s="1084">
        <v>37</v>
      </c>
      <c r="W19" s="1092"/>
      <c r="X19" s="960"/>
      <c r="Y19" s="960"/>
      <c r="Z19" s="960"/>
      <c r="AA19" s="960"/>
      <c r="AB19" s="960"/>
      <c r="AC19" s="960"/>
      <c r="AD19" s="960"/>
      <c r="AE19" s="960"/>
      <c r="AF19" s="960"/>
      <c r="AG19" s="960"/>
      <c r="AH19" s="960"/>
      <c r="AI19" s="960"/>
      <c r="AJ19" s="961"/>
      <c r="AK19" s="961"/>
      <c r="AL19" s="961"/>
      <c r="AM19" s="961"/>
    </row>
    <row r="20" spans="2:63" ht="24.6" customHeight="1" x14ac:dyDescent="0.45">
      <c r="B20" s="1084">
        <v>13</v>
      </c>
      <c r="C20" s="1092"/>
      <c r="D20" s="960"/>
      <c r="E20" s="960"/>
      <c r="F20" s="960"/>
      <c r="G20" s="960"/>
      <c r="H20" s="960"/>
      <c r="I20" s="960"/>
      <c r="J20" s="960"/>
      <c r="K20" s="960"/>
      <c r="L20" s="960"/>
      <c r="M20" s="960"/>
      <c r="N20" s="960"/>
      <c r="O20" s="960"/>
      <c r="P20" s="961"/>
      <c r="Q20" s="961"/>
      <c r="R20" s="961"/>
      <c r="S20" s="961"/>
      <c r="V20" s="1084">
        <v>38</v>
      </c>
      <c r="W20" s="1092"/>
      <c r="X20" s="960"/>
      <c r="Y20" s="960"/>
      <c r="Z20" s="960"/>
      <c r="AA20" s="960"/>
      <c r="AB20" s="960"/>
      <c r="AC20" s="960"/>
      <c r="AD20" s="960"/>
      <c r="AE20" s="960"/>
      <c r="AF20" s="960"/>
      <c r="AG20" s="960"/>
      <c r="AH20" s="960"/>
      <c r="AI20" s="960"/>
      <c r="AJ20" s="961"/>
      <c r="AK20" s="961"/>
      <c r="AL20" s="961"/>
      <c r="AM20" s="961"/>
    </row>
    <row r="21" spans="2:63" ht="24.6" customHeight="1" x14ac:dyDescent="0.45">
      <c r="B21" s="1084">
        <v>14</v>
      </c>
      <c r="C21" s="1092"/>
      <c r="D21" s="960"/>
      <c r="E21" s="960"/>
      <c r="F21" s="960"/>
      <c r="G21" s="960"/>
      <c r="H21" s="960"/>
      <c r="I21" s="960"/>
      <c r="J21" s="960"/>
      <c r="K21" s="960"/>
      <c r="L21" s="960"/>
      <c r="M21" s="960"/>
      <c r="N21" s="960"/>
      <c r="O21" s="960"/>
      <c r="P21" s="961"/>
      <c r="Q21" s="961"/>
      <c r="R21" s="961"/>
      <c r="S21" s="961"/>
      <c r="V21" s="1087">
        <v>39</v>
      </c>
      <c r="W21" s="1088"/>
      <c r="X21" s="960"/>
      <c r="Y21" s="960"/>
      <c r="Z21" s="960"/>
      <c r="AA21" s="960"/>
      <c r="AB21" s="960"/>
      <c r="AC21" s="960"/>
      <c r="AD21" s="960"/>
      <c r="AE21" s="960"/>
      <c r="AF21" s="960"/>
      <c r="AG21" s="960"/>
      <c r="AH21" s="960"/>
      <c r="AI21" s="960"/>
      <c r="AJ21" s="961"/>
      <c r="AK21" s="961"/>
      <c r="AL21" s="961"/>
      <c r="AM21" s="961"/>
    </row>
    <row r="22" spans="2:63" ht="24.6" customHeight="1" x14ac:dyDescent="0.45">
      <c r="B22" s="1087">
        <v>15</v>
      </c>
      <c r="C22" s="1088"/>
      <c r="D22" s="960"/>
      <c r="E22" s="960"/>
      <c r="F22" s="960"/>
      <c r="G22" s="960"/>
      <c r="H22" s="960"/>
      <c r="I22" s="960"/>
      <c r="J22" s="960"/>
      <c r="K22" s="960"/>
      <c r="L22" s="960"/>
      <c r="M22" s="960"/>
      <c r="N22" s="960"/>
      <c r="O22" s="960"/>
      <c r="P22" s="961"/>
      <c r="Q22" s="961"/>
      <c r="R22" s="961"/>
      <c r="S22" s="961"/>
      <c r="V22" s="1084">
        <v>40</v>
      </c>
      <c r="W22" s="1092"/>
      <c r="X22" s="960"/>
      <c r="Y22" s="960"/>
      <c r="Z22" s="960"/>
      <c r="AA22" s="960"/>
      <c r="AB22" s="960"/>
      <c r="AC22" s="960"/>
      <c r="AD22" s="960"/>
      <c r="AE22" s="960"/>
      <c r="AF22" s="960"/>
      <c r="AG22" s="960"/>
      <c r="AH22" s="960"/>
      <c r="AI22" s="960"/>
      <c r="AJ22" s="961"/>
      <c r="AK22" s="961"/>
      <c r="AL22" s="961"/>
      <c r="AM22" s="961"/>
    </row>
    <row r="23" spans="2:63" ht="24.6" customHeight="1" x14ac:dyDescent="0.45">
      <c r="B23" s="1084">
        <v>16</v>
      </c>
      <c r="C23" s="1092"/>
      <c r="D23" s="960"/>
      <c r="E23" s="960"/>
      <c r="F23" s="960"/>
      <c r="G23" s="960"/>
      <c r="H23" s="960"/>
      <c r="I23" s="960"/>
      <c r="J23" s="960"/>
      <c r="K23" s="960"/>
      <c r="L23" s="960"/>
      <c r="M23" s="960"/>
      <c r="N23" s="960"/>
      <c r="O23" s="960"/>
      <c r="P23" s="961"/>
      <c r="Q23" s="961"/>
      <c r="R23" s="961"/>
      <c r="S23" s="961"/>
      <c r="V23" s="1087">
        <v>41</v>
      </c>
      <c r="W23" s="1088"/>
      <c r="X23" s="960"/>
      <c r="Y23" s="960"/>
      <c r="Z23" s="960"/>
      <c r="AA23" s="960"/>
      <c r="AB23" s="960"/>
      <c r="AC23" s="960"/>
      <c r="AD23" s="960"/>
      <c r="AE23" s="960"/>
      <c r="AF23" s="960"/>
      <c r="AG23" s="960"/>
      <c r="AH23" s="960"/>
      <c r="AI23" s="960"/>
      <c r="AJ23" s="961"/>
      <c r="AK23" s="961"/>
      <c r="AL23" s="961"/>
      <c r="AM23" s="961"/>
    </row>
    <row r="24" spans="2:63" ht="24.6" customHeight="1" x14ac:dyDescent="0.45">
      <c r="B24" s="1084">
        <v>17</v>
      </c>
      <c r="C24" s="1092"/>
      <c r="D24" s="960"/>
      <c r="E24" s="960"/>
      <c r="F24" s="960"/>
      <c r="G24" s="960"/>
      <c r="H24" s="960"/>
      <c r="I24" s="960"/>
      <c r="J24" s="960"/>
      <c r="K24" s="960"/>
      <c r="L24" s="960"/>
      <c r="M24" s="960"/>
      <c r="N24" s="960"/>
      <c r="O24" s="960"/>
      <c r="P24" s="961"/>
      <c r="Q24" s="961"/>
      <c r="R24" s="961"/>
      <c r="S24" s="961"/>
      <c r="V24" s="1084">
        <v>42</v>
      </c>
      <c r="W24" s="1092"/>
      <c r="X24" s="960"/>
      <c r="Y24" s="960"/>
      <c r="Z24" s="960"/>
      <c r="AA24" s="960"/>
      <c r="AB24" s="960"/>
      <c r="AC24" s="960"/>
      <c r="AD24" s="960"/>
      <c r="AE24" s="960"/>
      <c r="AF24" s="960"/>
      <c r="AG24" s="960"/>
      <c r="AH24" s="960"/>
      <c r="AI24" s="960"/>
      <c r="AJ24" s="961"/>
      <c r="AK24" s="961"/>
      <c r="AL24" s="961"/>
      <c r="AM24" s="961"/>
    </row>
    <row r="25" spans="2:63" ht="24.6" customHeight="1" x14ac:dyDescent="0.45">
      <c r="B25" s="1087">
        <v>18</v>
      </c>
      <c r="C25" s="1088"/>
      <c r="D25" s="960"/>
      <c r="E25" s="960"/>
      <c r="F25" s="960"/>
      <c r="G25" s="960"/>
      <c r="H25" s="960"/>
      <c r="I25" s="960"/>
      <c r="J25" s="960"/>
      <c r="K25" s="960"/>
      <c r="L25" s="960"/>
      <c r="M25" s="960"/>
      <c r="N25" s="960"/>
      <c r="O25" s="960"/>
      <c r="P25" s="961"/>
      <c r="Q25" s="961"/>
      <c r="R25" s="961"/>
      <c r="S25" s="961"/>
      <c r="V25" s="1084">
        <v>43</v>
      </c>
      <c r="W25" s="1092"/>
      <c r="X25" s="960"/>
      <c r="Y25" s="960"/>
      <c r="Z25" s="960"/>
      <c r="AA25" s="960"/>
      <c r="AB25" s="960"/>
      <c r="AC25" s="960"/>
      <c r="AD25" s="960"/>
      <c r="AE25" s="960"/>
      <c r="AF25" s="960"/>
      <c r="AG25" s="960"/>
      <c r="AH25" s="960"/>
      <c r="AI25" s="960"/>
      <c r="AJ25" s="961"/>
      <c r="AK25" s="961"/>
      <c r="AL25" s="961"/>
      <c r="AM25" s="961"/>
    </row>
    <row r="26" spans="2:63" ht="24.6" customHeight="1" x14ac:dyDescent="0.45">
      <c r="B26" s="1084">
        <v>19</v>
      </c>
      <c r="C26" s="1092"/>
      <c r="D26" s="960"/>
      <c r="E26" s="960"/>
      <c r="F26" s="960"/>
      <c r="G26" s="960"/>
      <c r="H26" s="960"/>
      <c r="I26" s="960"/>
      <c r="J26" s="960"/>
      <c r="K26" s="960"/>
      <c r="L26" s="960"/>
      <c r="M26" s="960"/>
      <c r="N26" s="960"/>
      <c r="O26" s="960"/>
      <c r="P26" s="961"/>
      <c r="Q26" s="961"/>
      <c r="R26" s="961"/>
      <c r="S26" s="961"/>
      <c r="V26" s="1087">
        <v>44</v>
      </c>
      <c r="W26" s="1088"/>
      <c r="X26" s="960"/>
      <c r="Y26" s="960"/>
      <c r="Z26" s="960"/>
      <c r="AA26" s="960"/>
      <c r="AB26" s="960"/>
      <c r="AC26" s="960"/>
      <c r="AD26" s="960"/>
      <c r="AE26" s="960"/>
      <c r="AF26" s="960"/>
      <c r="AG26" s="960"/>
      <c r="AH26" s="960"/>
      <c r="AI26" s="960"/>
      <c r="AJ26" s="961"/>
      <c r="AK26" s="961"/>
      <c r="AL26" s="961"/>
      <c r="AM26" s="961"/>
    </row>
    <row r="27" spans="2:63" ht="24.6" customHeight="1" x14ac:dyDescent="0.45">
      <c r="B27" s="1084">
        <v>20</v>
      </c>
      <c r="C27" s="1092"/>
      <c r="D27" s="960"/>
      <c r="E27" s="960"/>
      <c r="F27" s="960"/>
      <c r="G27" s="960"/>
      <c r="H27" s="960"/>
      <c r="I27" s="960"/>
      <c r="J27" s="960"/>
      <c r="K27" s="960"/>
      <c r="L27" s="960"/>
      <c r="M27" s="960"/>
      <c r="N27" s="960"/>
      <c r="O27" s="960"/>
      <c r="P27" s="961"/>
      <c r="Q27" s="961"/>
      <c r="R27" s="961"/>
      <c r="S27" s="961"/>
      <c r="V27" s="1084">
        <v>45</v>
      </c>
      <c r="W27" s="1092"/>
      <c r="X27" s="960"/>
      <c r="Y27" s="960"/>
      <c r="Z27" s="960"/>
      <c r="AA27" s="960"/>
      <c r="AB27" s="960"/>
      <c r="AC27" s="960"/>
      <c r="AD27" s="960"/>
      <c r="AE27" s="960"/>
      <c r="AF27" s="960"/>
      <c r="AG27" s="960"/>
      <c r="AH27" s="960"/>
      <c r="AI27" s="960"/>
      <c r="AJ27" s="961"/>
      <c r="AK27" s="961"/>
      <c r="AL27" s="961"/>
      <c r="AM27" s="961"/>
    </row>
  </sheetData>
  <sheetProtection algorithmName="SHA-512" hashValue="ViaUvQzFTSzvIhnYqxYbwSGObu/eGGdMwyso9ma5JFz2k4u7o1eBRsYJiKUfqtOtrZw6DCOI1wdgqjZtd3ULkA==" saltValue="phxf6lqC6Bl9G1r1TlXSsQ==" spinCount="100000" sheet="1" objects="1" scenarios="1"/>
  <mergeCells count="195">
    <mergeCell ref="B7:C7"/>
    <mergeCell ref="D7:O7"/>
    <mergeCell ref="P7:Q7"/>
    <mergeCell ref="R7:S7"/>
    <mergeCell ref="AJ27:AK27"/>
    <mergeCell ref="AL27:AM27"/>
    <mergeCell ref="X25:AI25"/>
    <mergeCell ref="AJ25:AK25"/>
    <mergeCell ref="AL25:AM25"/>
    <mergeCell ref="X26:AI26"/>
    <mergeCell ref="AJ26:AK26"/>
    <mergeCell ref="AL26:AM26"/>
    <mergeCell ref="V26:W26"/>
    <mergeCell ref="V27:W27"/>
    <mergeCell ref="X27:AI27"/>
    <mergeCell ref="V22:W22"/>
    <mergeCell ref="X22:AI22"/>
    <mergeCell ref="AJ22:AK22"/>
    <mergeCell ref="AL22:AM22"/>
    <mergeCell ref="V20:W20"/>
    <mergeCell ref="X20:AI20"/>
    <mergeCell ref="AJ20:AK20"/>
    <mergeCell ref="AL20:AM20"/>
    <mergeCell ref="V21:W21"/>
    <mergeCell ref="V23:W23"/>
    <mergeCell ref="V24:W24"/>
    <mergeCell ref="V25:W25"/>
    <mergeCell ref="V18:W18"/>
    <mergeCell ref="X18:AI18"/>
    <mergeCell ref="AJ18:AK18"/>
    <mergeCell ref="AL18:AM18"/>
    <mergeCell ref="V19:W19"/>
    <mergeCell ref="X19:AI19"/>
    <mergeCell ref="AJ19:AK19"/>
    <mergeCell ref="AL19:AM19"/>
    <mergeCell ref="X21:AI21"/>
    <mergeCell ref="AJ21:AK21"/>
    <mergeCell ref="AL21:AM21"/>
    <mergeCell ref="X23:AI23"/>
    <mergeCell ref="AJ23:AK23"/>
    <mergeCell ref="AL23:AM23"/>
    <mergeCell ref="X24:AI24"/>
    <mergeCell ref="AJ24:AK24"/>
    <mergeCell ref="AL24:AM24"/>
    <mergeCell ref="V17:W17"/>
    <mergeCell ref="X17:AI17"/>
    <mergeCell ref="AJ17:AK17"/>
    <mergeCell ref="AL17:AM17"/>
    <mergeCell ref="AL14:AM14"/>
    <mergeCell ref="V15:W15"/>
    <mergeCell ref="X15:AI15"/>
    <mergeCell ref="AJ15:AK15"/>
    <mergeCell ref="AL15:AM15"/>
    <mergeCell ref="AL12:AM12"/>
    <mergeCell ref="V13:W13"/>
    <mergeCell ref="X13:AI13"/>
    <mergeCell ref="AJ13:AK13"/>
    <mergeCell ref="AL13:AM13"/>
    <mergeCell ref="V14:W14"/>
    <mergeCell ref="X14:AI14"/>
    <mergeCell ref="AJ14:AK14"/>
    <mergeCell ref="V16:W16"/>
    <mergeCell ref="X16:AI16"/>
    <mergeCell ref="AJ16:AK16"/>
    <mergeCell ref="AL16:AM16"/>
    <mergeCell ref="AL10:AM10"/>
    <mergeCell ref="V11:W11"/>
    <mergeCell ref="X11:AI11"/>
    <mergeCell ref="AJ11:AK11"/>
    <mergeCell ref="AL11:AM11"/>
    <mergeCell ref="V6:W6"/>
    <mergeCell ref="X6:AI6"/>
    <mergeCell ref="AJ6:AK6"/>
    <mergeCell ref="AL6:AM6"/>
    <mergeCell ref="V7:W7"/>
    <mergeCell ref="X7:AI7"/>
    <mergeCell ref="AJ7:AK7"/>
    <mergeCell ref="AL7:AM7"/>
    <mergeCell ref="V9:W9"/>
    <mergeCell ref="X9:AI9"/>
    <mergeCell ref="AJ9:AK9"/>
    <mergeCell ref="V2:W2"/>
    <mergeCell ref="X2:AI2"/>
    <mergeCell ref="AJ2:AK2"/>
    <mergeCell ref="AL2:AM2"/>
    <mergeCell ref="V3:W3"/>
    <mergeCell ref="X3:AI3"/>
    <mergeCell ref="AJ3:AK3"/>
    <mergeCell ref="AL3:AM3"/>
    <mergeCell ref="B27:C27"/>
    <mergeCell ref="D27:O27"/>
    <mergeCell ref="P27:Q27"/>
    <mergeCell ref="R27:S27"/>
    <mergeCell ref="B25:C25"/>
    <mergeCell ref="D25:O25"/>
    <mergeCell ref="P25:Q25"/>
    <mergeCell ref="R25:S25"/>
    <mergeCell ref="B26:C26"/>
    <mergeCell ref="D26:O26"/>
    <mergeCell ref="P26:Q26"/>
    <mergeCell ref="R26:S26"/>
    <mergeCell ref="B23:C23"/>
    <mergeCell ref="D23:O23"/>
    <mergeCell ref="P23:Q23"/>
    <mergeCell ref="R23:S23"/>
    <mergeCell ref="B24:C24"/>
    <mergeCell ref="D24:O24"/>
    <mergeCell ref="P24:Q24"/>
    <mergeCell ref="R24:S24"/>
    <mergeCell ref="B21:C21"/>
    <mergeCell ref="D21:O21"/>
    <mergeCell ref="P21:Q21"/>
    <mergeCell ref="R21:S21"/>
    <mergeCell ref="B22:C22"/>
    <mergeCell ref="D22:O22"/>
    <mergeCell ref="P22:Q22"/>
    <mergeCell ref="R22:S22"/>
    <mergeCell ref="B10:C10"/>
    <mergeCell ref="B9:C9"/>
    <mergeCell ref="B8:C8"/>
    <mergeCell ref="B19:C19"/>
    <mergeCell ref="D19:O19"/>
    <mergeCell ref="P19:Q19"/>
    <mergeCell ref="R19:S19"/>
    <mergeCell ref="B20:C20"/>
    <mergeCell ref="D20:O20"/>
    <mergeCell ref="P20:Q20"/>
    <mergeCell ref="R20:S20"/>
    <mergeCell ref="B17:C17"/>
    <mergeCell ref="B18:C18"/>
    <mergeCell ref="D18:O18"/>
    <mergeCell ref="P18:Q18"/>
    <mergeCell ref="R18:S18"/>
    <mergeCell ref="P11:Q11"/>
    <mergeCell ref="R11:S11"/>
    <mergeCell ref="P10:Q10"/>
    <mergeCell ref="R10:S10"/>
    <mergeCell ref="D11:O11"/>
    <mergeCell ref="D10:O10"/>
    <mergeCell ref="P15:Q15"/>
    <mergeCell ref="R15:S15"/>
    <mergeCell ref="R6:S6"/>
    <mergeCell ref="R8:S8"/>
    <mergeCell ref="P9:Q9"/>
    <mergeCell ref="R9:S9"/>
    <mergeCell ref="P6:Q6"/>
    <mergeCell ref="P8:Q8"/>
    <mergeCell ref="D9:O9"/>
    <mergeCell ref="D8:O8"/>
    <mergeCell ref="D6:O6"/>
    <mergeCell ref="P14:Q14"/>
    <mergeCell ref="R14:S14"/>
    <mergeCell ref="B16:C16"/>
    <mergeCell ref="P17:Q17"/>
    <mergeCell ref="R17:S17"/>
    <mergeCell ref="P16:Q16"/>
    <mergeCell ref="R16:S16"/>
    <mergeCell ref="D17:O17"/>
    <mergeCell ref="D16:O16"/>
    <mergeCell ref="P13:Q13"/>
    <mergeCell ref="R13:S13"/>
    <mergeCell ref="P12:Q12"/>
    <mergeCell ref="R12:S12"/>
    <mergeCell ref="D13:O13"/>
    <mergeCell ref="D12:O12"/>
    <mergeCell ref="V10:W10"/>
    <mergeCell ref="X10:AI10"/>
    <mergeCell ref="AJ10:AK10"/>
    <mergeCell ref="V12:W12"/>
    <mergeCell ref="X12:AI12"/>
    <mergeCell ref="AJ12:AK12"/>
    <mergeCell ref="B2:S2"/>
    <mergeCell ref="B3:S3"/>
    <mergeCell ref="B4:S5"/>
    <mergeCell ref="D15:O15"/>
    <mergeCell ref="D14:O14"/>
    <mergeCell ref="V8:W8"/>
    <mergeCell ref="X8:AI8"/>
    <mergeCell ref="AJ8:AK8"/>
    <mergeCell ref="AL8:AM8"/>
    <mergeCell ref="AL9:AM9"/>
    <mergeCell ref="V4:W4"/>
    <mergeCell ref="X4:AI4"/>
    <mergeCell ref="AJ4:AK4"/>
    <mergeCell ref="AL4:AM4"/>
    <mergeCell ref="V5:W5"/>
    <mergeCell ref="X5:AI5"/>
    <mergeCell ref="AJ5:AK5"/>
    <mergeCell ref="AL5:AM5"/>
    <mergeCell ref="B6:C6"/>
    <mergeCell ref="B15:C15"/>
    <mergeCell ref="B14:C14"/>
    <mergeCell ref="B13:C13"/>
    <mergeCell ref="B12:C12"/>
    <mergeCell ref="B11:C11"/>
  </mergeCells>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21DA-6A2B-4CC2-BF42-15D25E865209}">
  <dimension ref="A1:T29"/>
  <sheetViews>
    <sheetView zoomScaleNormal="100" workbookViewId="0"/>
  </sheetViews>
  <sheetFormatPr defaultRowHeight="18" x14ac:dyDescent="0.45"/>
  <cols>
    <col min="1" max="1" width="1.8984375" style="1082" customWidth="1"/>
    <col min="2" max="19" width="4.19921875" style="1082" customWidth="1"/>
    <col min="20" max="20" width="1.8984375" style="1082" customWidth="1"/>
    <col min="21" max="16384" width="8.796875" style="1067"/>
  </cols>
  <sheetData>
    <row r="1" spans="1:20" x14ac:dyDescent="0.4">
      <c r="A1" s="1093"/>
      <c r="B1" s="1094" t="s">
        <v>439</v>
      </c>
      <c r="C1" s="1093"/>
      <c r="D1" s="1093"/>
      <c r="E1" s="1093"/>
      <c r="F1" s="1093"/>
      <c r="G1" s="1093"/>
      <c r="H1" s="1093"/>
      <c r="I1" s="1093"/>
      <c r="J1" s="1093"/>
      <c r="K1" s="1093"/>
      <c r="L1" s="1093"/>
      <c r="M1" s="1093"/>
      <c r="N1" s="1093"/>
      <c r="O1" s="1093"/>
      <c r="P1" s="1093"/>
      <c r="Q1" s="1093"/>
      <c r="R1" s="1093"/>
      <c r="S1" s="1093"/>
      <c r="T1" s="1093"/>
    </row>
    <row r="2" spans="1:20" ht="22.2" x14ac:dyDescent="0.45">
      <c r="A2" s="1093"/>
      <c r="B2" s="1095" t="s">
        <v>440</v>
      </c>
      <c r="C2" s="1095"/>
      <c r="D2" s="1095"/>
      <c r="E2" s="1095"/>
      <c r="F2" s="1095"/>
      <c r="G2" s="1095"/>
      <c r="H2" s="1095"/>
      <c r="I2" s="1095"/>
      <c r="J2" s="1095"/>
      <c r="K2" s="1095"/>
      <c r="L2" s="1095"/>
      <c r="M2" s="1095"/>
      <c r="N2" s="1095"/>
      <c r="O2" s="1095"/>
      <c r="P2" s="1095"/>
      <c r="Q2" s="1095"/>
      <c r="R2" s="1095"/>
      <c r="S2" s="1095"/>
      <c r="T2" s="1093"/>
    </row>
    <row r="3" spans="1:20" x14ac:dyDescent="0.45">
      <c r="A3" s="1093"/>
      <c r="B3" s="1096" t="s">
        <v>441</v>
      </c>
      <c r="C3" s="1096"/>
      <c r="D3" s="1096"/>
      <c r="E3" s="1096"/>
      <c r="F3" s="1096"/>
      <c r="G3" s="1096"/>
      <c r="H3" s="1096"/>
      <c r="I3" s="1096"/>
      <c r="J3" s="1096"/>
      <c r="K3" s="1096"/>
      <c r="L3" s="1096"/>
      <c r="M3" s="1096"/>
      <c r="N3" s="1096"/>
      <c r="O3" s="1096"/>
      <c r="P3" s="1096"/>
      <c r="Q3" s="1096"/>
      <c r="R3" s="1096"/>
      <c r="S3" s="1096"/>
      <c r="T3" s="1093"/>
    </row>
    <row r="4" spans="1:20" ht="18" customHeight="1" x14ac:dyDescent="0.45">
      <c r="A4" s="1093"/>
      <c r="B4" s="1097" t="s">
        <v>442</v>
      </c>
      <c r="C4" s="1097"/>
      <c r="D4" s="1097"/>
      <c r="E4" s="1097"/>
      <c r="F4" s="1097"/>
      <c r="G4" s="1097"/>
      <c r="H4" s="1097"/>
      <c r="I4" s="1097"/>
      <c r="J4" s="1097"/>
      <c r="K4" s="1097"/>
      <c r="L4" s="1097"/>
      <c r="M4" s="1097"/>
      <c r="N4" s="1097"/>
      <c r="O4" s="1097"/>
      <c r="P4" s="1097"/>
      <c r="Q4" s="1097"/>
      <c r="R4" s="1097"/>
      <c r="S4" s="1097"/>
      <c r="T4" s="1093"/>
    </row>
    <row r="5" spans="1:20" x14ac:dyDescent="0.45">
      <c r="A5" s="1093"/>
      <c r="B5" s="1096" t="s">
        <v>443</v>
      </c>
      <c r="C5" s="1096"/>
      <c r="D5" s="1096"/>
      <c r="E5" s="1096"/>
      <c r="F5" s="1096"/>
      <c r="G5" s="1096"/>
      <c r="H5" s="1096"/>
      <c r="I5" s="1096"/>
      <c r="J5" s="1096"/>
      <c r="K5" s="1096"/>
      <c r="L5" s="1096"/>
      <c r="M5" s="1096"/>
      <c r="N5" s="1096"/>
      <c r="O5" s="1096"/>
      <c r="P5" s="1096"/>
      <c r="Q5" s="1096"/>
      <c r="R5" s="1096"/>
      <c r="S5" s="1096"/>
      <c r="T5" s="1093"/>
    </row>
    <row r="6" spans="1:20" x14ac:dyDescent="0.45">
      <c r="A6" s="1093"/>
      <c r="B6" s="1096" t="s">
        <v>444</v>
      </c>
      <c r="C6" s="1096"/>
      <c r="D6" s="1096"/>
      <c r="E6" s="1096"/>
      <c r="F6" s="1096"/>
      <c r="G6" s="1096"/>
      <c r="H6" s="1096"/>
      <c r="I6" s="1096"/>
      <c r="J6" s="1096"/>
      <c r="K6" s="1096"/>
      <c r="L6" s="1096"/>
      <c r="M6" s="1096"/>
      <c r="N6" s="1096"/>
      <c r="O6" s="1096"/>
      <c r="P6" s="1096"/>
      <c r="Q6" s="1096"/>
      <c r="R6" s="1096"/>
      <c r="S6" s="1096"/>
      <c r="T6" s="1093"/>
    </row>
    <row r="7" spans="1:20" x14ac:dyDescent="0.45">
      <c r="A7" s="1093"/>
      <c r="B7" s="1096" t="s">
        <v>445</v>
      </c>
      <c r="C7" s="1096"/>
      <c r="D7" s="1096"/>
      <c r="E7" s="1096"/>
      <c r="F7" s="1096"/>
      <c r="G7" s="1096"/>
      <c r="H7" s="1096"/>
      <c r="I7" s="1096"/>
      <c r="J7" s="1096"/>
      <c r="K7" s="1096"/>
      <c r="L7" s="1096"/>
      <c r="M7" s="1096"/>
      <c r="N7" s="1096"/>
      <c r="O7" s="1096"/>
      <c r="P7" s="1096"/>
      <c r="Q7" s="1096"/>
      <c r="R7" s="1096"/>
      <c r="S7" s="1096"/>
      <c r="T7" s="1093"/>
    </row>
    <row r="9" spans="1:20" x14ac:dyDescent="0.45">
      <c r="B9" s="1083" t="s">
        <v>342</v>
      </c>
      <c r="C9" s="1083"/>
      <c r="D9" s="1084" t="s">
        <v>446</v>
      </c>
      <c r="E9" s="1085"/>
      <c r="F9" s="1085"/>
      <c r="G9" s="1085"/>
      <c r="H9" s="1085"/>
      <c r="I9" s="1085"/>
      <c r="J9" s="1085"/>
      <c r="K9" s="1086"/>
      <c r="L9" s="1084" t="s">
        <v>447</v>
      </c>
      <c r="M9" s="1085"/>
      <c r="N9" s="1085"/>
      <c r="O9" s="1085"/>
      <c r="P9" s="1085"/>
      <c r="Q9" s="1085"/>
      <c r="R9" s="1085"/>
      <c r="S9" s="1086"/>
    </row>
    <row r="10" spans="1:20" ht="105" customHeight="1" x14ac:dyDescent="0.45">
      <c r="B10" s="1087"/>
      <c r="C10" s="1088"/>
      <c r="D10" s="1089"/>
      <c r="E10" s="1090"/>
      <c r="F10" s="1090"/>
      <c r="G10" s="1090"/>
      <c r="H10" s="1090"/>
      <c r="I10" s="1090"/>
      <c r="J10" s="1090"/>
      <c r="K10" s="1091"/>
      <c r="L10" s="1089"/>
      <c r="M10" s="1090"/>
      <c r="N10" s="1090"/>
      <c r="O10" s="1090"/>
      <c r="P10" s="1090"/>
      <c r="Q10" s="1090"/>
      <c r="R10" s="1090"/>
      <c r="S10" s="1091"/>
    </row>
    <row r="11" spans="1:20" ht="105" customHeight="1" x14ac:dyDescent="0.45">
      <c r="B11" s="1084"/>
      <c r="C11" s="1092"/>
      <c r="D11" s="1089"/>
      <c r="E11" s="1090"/>
      <c r="F11" s="1090"/>
      <c r="G11" s="1090"/>
      <c r="H11" s="1090"/>
      <c r="I11" s="1090"/>
      <c r="J11" s="1090"/>
      <c r="K11" s="1091"/>
      <c r="L11" s="1089"/>
      <c r="M11" s="1090"/>
      <c r="N11" s="1090"/>
      <c r="O11" s="1090"/>
      <c r="P11" s="1090"/>
      <c r="Q11" s="1090"/>
      <c r="R11" s="1090"/>
      <c r="S11" s="1091"/>
    </row>
    <row r="12" spans="1:20" ht="105" customHeight="1" x14ac:dyDescent="0.45">
      <c r="B12" s="1084"/>
      <c r="C12" s="1092"/>
      <c r="D12" s="1089"/>
      <c r="E12" s="1090"/>
      <c r="F12" s="1090"/>
      <c r="G12" s="1090"/>
      <c r="H12" s="1090"/>
      <c r="I12" s="1090"/>
      <c r="J12" s="1090"/>
      <c r="K12" s="1091"/>
      <c r="L12" s="1089"/>
      <c r="M12" s="1090"/>
      <c r="N12" s="1090"/>
      <c r="O12" s="1090"/>
      <c r="P12" s="1090"/>
      <c r="Q12" s="1090"/>
      <c r="R12" s="1090"/>
      <c r="S12" s="1091"/>
    </row>
    <row r="13" spans="1:20" ht="105" customHeight="1" x14ac:dyDescent="0.45">
      <c r="B13" s="1084"/>
      <c r="C13" s="1092"/>
      <c r="D13" s="1089"/>
      <c r="E13" s="1090"/>
      <c r="F13" s="1090"/>
      <c r="G13" s="1090"/>
      <c r="H13" s="1090"/>
      <c r="I13" s="1090"/>
      <c r="J13" s="1090"/>
      <c r="K13" s="1091"/>
      <c r="L13" s="1089"/>
      <c r="M13" s="1090"/>
      <c r="N13" s="1090"/>
      <c r="O13" s="1090"/>
      <c r="P13" s="1090"/>
      <c r="Q13" s="1090"/>
      <c r="R13" s="1090"/>
      <c r="S13" s="1091"/>
    </row>
    <row r="14" spans="1:20" ht="105" customHeight="1" x14ac:dyDescent="0.45">
      <c r="B14" s="1087"/>
      <c r="C14" s="1088"/>
      <c r="D14" s="1089"/>
      <c r="E14" s="1090"/>
      <c r="F14" s="1090"/>
      <c r="G14" s="1090"/>
      <c r="H14" s="1090"/>
      <c r="I14" s="1090"/>
      <c r="J14" s="1090"/>
      <c r="K14" s="1091"/>
      <c r="L14" s="1089"/>
      <c r="M14" s="1090"/>
      <c r="N14" s="1090"/>
      <c r="O14" s="1090"/>
      <c r="P14" s="1090"/>
      <c r="Q14" s="1090"/>
      <c r="R14" s="1090"/>
      <c r="S14" s="1091"/>
    </row>
    <row r="15" spans="1:20" ht="105" customHeight="1" x14ac:dyDescent="0.45">
      <c r="B15" s="1084"/>
      <c r="C15" s="1092"/>
      <c r="D15" s="1089"/>
      <c r="E15" s="1090"/>
      <c r="F15" s="1090"/>
      <c r="G15" s="1090"/>
      <c r="H15" s="1090"/>
      <c r="I15" s="1090"/>
      <c r="J15" s="1090"/>
      <c r="K15" s="1091"/>
      <c r="L15" s="1089"/>
      <c r="M15" s="1090"/>
      <c r="N15" s="1090"/>
      <c r="O15" s="1090"/>
      <c r="P15" s="1090"/>
      <c r="Q15" s="1090"/>
      <c r="R15" s="1090"/>
      <c r="S15" s="1091"/>
    </row>
    <row r="16" spans="1:20" ht="105" customHeight="1" x14ac:dyDescent="0.45">
      <c r="B16" s="1084"/>
      <c r="C16" s="1092"/>
      <c r="D16" s="1089"/>
      <c r="E16" s="1090"/>
      <c r="F16" s="1090"/>
      <c r="G16" s="1090"/>
      <c r="H16" s="1090"/>
      <c r="I16" s="1090"/>
      <c r="J16" s="1090"/>
      <c r="K16" s="1091"/>
      <c r="L16" s="1089"/>
      <c r="M16" s="1090"/>
      <c r="N16" s="1090"/>
      <c r="O16" s="1090"/>
      <c r="P16" s="1090"/>
      <c r="Q16" s="1090"/>
      <c r="R16" s="1090"/>
      <c r="S16" s="1091"/>
    </row>
    <row r="17" spans="2:19" ht="105" customHeight="1" x14ac:dyDescent="0.45">
      <c r="B17" s="1084"/>
      <c r="C17" s="1092"/>
      <c r="D17" s="1089"/>
      <c r="E17" s="1090"/>
      <c r="F17" s="1090"/>
      <c r="G17" s="1090"/>
      <c r="H17" s="1090"/>
      <c r="I17" s="1090"/>
      <c r="J17" s="1090"/>
      <c r="K17" s="1091"/>
      <c r="L17" s="1089"/>
      <c r="M17" s="1090"/>
      <c r="N17" s="1090"/>
      <c r="O17" s="1090"/>
      <c r="P17" s="1090"/>
      <c r="Q17" s="1090"/>
      <c r="R17" s="1090"/>
      <c r="S17" s="1091"/>
    </row>
    <row r="18" spans="2:19" ht="105" customHeight="1" x14ac:dyDescent="0.45">
      <c r="B18" s="1087"/>
      <c r="C18" s="1088"/>
      <c r="D18" s="1089"/>
      <c r="E18" s="1090"/>
      <c r="F18" s="1090"/>
      <c r="G18" s="1090"/>
      <c r="H18" s="1090"/>
      <c r="I18" s="1090"/>
      <c r="J18" s="1090"/>
      <c r="K18" s="1091"/>
      <c r="L18" s="1089"/>
      <c r="M18" s="1090"/>
      <c r="N18" s="1090"/>
      <c r="O18" s="1090"/>
      <c r="P18" s="1090"/>
      <c r="Q18" s="1090"/>
      <c r="R18" s="1090"/>
      <c r="S18" s="1091"/>
    </row>
    <row r="19" spans="2:19" ht="105" customHeight="1" x14ac:dyDescent="0.45">
      <c r="B19" s="1084"/>
      <c r="C19" s="1092"/>
      <c r="D19" s="1089"/>
      <c r="E19" s="1090"/>
      <c r="F19" s="1090"/>
      <c r="G19" s="1090"/>
      <c r="H19" s="1090"/>
      <c r="I19" s="1090"/>
      <c r="J19" s="1090"/>
      <c r="K19" s="1091"/>
      <c r="L19" s="1089"/>
      <c r="M19" s="1090"/>
      <c r="N19" s="1090"/>
      <c r="O19" s="1090"/>
      <c r="P19" s="1090"/>
      <c r="Q19" s="1090"/>
      <c r="R19" s="1090"/>
      <c r="S19" s="1091"/>
    </row>
    <row r="20" spans="2:19" ht="105" customHeight="1" x14ac:dyDescent="0.45">
      <c r="B20" s="1084"/>
      <c r="C20" s="1092"/>
      <c r="D20" s="1089"/>
      <c r="E20" s="1090"/>
      <c r="F20" s="1090"/>
      <c r="G20" s="1090"/>
      <c r="H20" s="1090"/>
      <c r="I20" s="1090"/>
      <c r="J20" s="1090"/>
      <c r="K20" s="1091"/>
      <c r="L20" s="1089"/>
      <c r="M20" s="1090"/>
      <c r="N20" s="1090"/>
      <c r="O20" s="1090"/>
      <c r="P20" s="1090"/>
      <c r="Q20" s="1090"/>
      <c r="R20" s="1090"/>
      <c r="S20" s="1091"/>
    </row>
    <row r="21" spans="2:19" ht="105" customHeight="1" x14ac:dyDescent="0.45">
      <c r="B21" s="1087"/>
      <c r="C21" s="1088"/>
      <c r="D21" s="1089"/>
      <c r="E21" s="1090"/>
      <c r="F21" s="1090"/>
      <c r="G21" s="1090"/>
      <c r="H21" s="1090"/>
      <c r="I21" s="1090"/>
      <c r="J21" s="1090"/>
      <c r="K21" s="1091"/>
      <c r="L21" s="1089"/>
      <c r="M21" s="1090"/>
      <c r="N21" s="1090"/>
      <c r="O21" s="1090"/>
      <c r="P21" s="1090"/>
      <c r="Q21" s="1090"/>
      <c r="R21" s="1090"/>
      <c r="S21" s="1091"/>
    </row>
    <row r="22" spans="2:19" ht="105" customHeight="1" x14ac:dyDescent="0.45">
      <c r="B22" s="1084"/>
      <c r="C22" s="1092"/>
      <c r="D22" s="1089"/>
      <c r="E22" s="1090"/>
      <c r="F22" s="1090"/>
      <c r="G22" s="1090"/>
      <c r="H22" s="1090"/>
      <c r="I22" s="1090"/>
      <c r="J22" s="1090"/>
      <c r="K22" s="1091"/>
      <c r="L22" s="1089"/>
      <c r="M22" s="1090"/>
      <c r="N22" s="1090"/>
      <c r="O22" s="1090"/>
      <c r="P22" s="1090"/>
      <c r="Q22" s="1090"/>
      <c r="R22" s="1090"/>
      <c r="S22" s="1091"/>
    </row>
    <row r="23" spans="2:19" ht="105" customHeight="1" x14ac:dyDescent="0.45">
      <c r="B23" s="1084"/>
      <c r="C23" s="1092"/>
      <c r="D23" s="1089"/>
      <c r="E23" s="1090"/>
      <c r="F23" s="1090"/>
      <c r="G23" s="1090"/>
      <c r="H23" s="1090"/>
      <c r="I23" s="1090"/>
      <c r="J23" s="1090"/>
      <c r="K23" s="1091"/>
      <c r="L23" s="1089"/>
      <c r="M23" s="1090"/>
      <c r="N23" s="1090"/>
      <c r="O23" s="1090"/>
      <c r="P23" s="1090"/>
      <c r="Q23" s="1090"/>
      <c r="R23" s="1090"/>
      <c r="S23" s="1091"/>
    </row>
    <row r="24" spans="2:19" ht="105" customHeight="1" x14ac:dyDescent="0.45">
      <c r="B24" s="1087"/>
      <c r="C24" s="1088"/>
      <c r="D24" s="1089"/>
      <c r="E24" s="1090"/>
      <c r="F24" s="1090"/>
      <c r="G24" s="1090"/>
      <c r="H24" s="1090"/>
      <c r="I24" s="1090"/>
      <c r="J24" s="1090"/>
      <c r="K24" s="1091"/>
      <c r="L24" s="1089"/>
      <c r="M24" s="1090"/>
      <c r="N24" s="1090"/>
      <c r="O24" s="1090"/>
      <c r="P24" s="1090"/>
      <c r="Q24" s="1090"/>
      <c r="R24" s="1090"/>
      <c r="S24" s="1091"/>
    </row>
    <row r="25" spans="2:19" ht="105" customHeight="1" x14ac:dyDescent="0.45">
      <c r="B25" s="1084"/>
      <c r="C25" s="1092"/>
      <c r="D25" s="1089"/>
      <c r="E25" s="1090"/>
      <c r="F25" s="1090"/>
      <c r="G25" s="1090"/>
      <c r="H25" s="1090"/>
      <c r="I25" s="1090"/>
      <c r="J25" s="1090"/>
      <c r="K25" s="1091"/>
      <c r="L25" s="1089"/>
      <c r="M25" s="1090"/>
      <c r="N25" s="1090"/>
      <c r="O25" s="1090"/>
      <c r="P25" s="1090"/>
      <c r="Q25" s="1090"/>
      <c r="R25" s="1090"/>
      <c r="S25" s="1091"/>
    </row>
    <row r="26" spans="2:19" ht="105" customHeight="1" x14ac:dyDescent="0.45">
      <c r="B26" s="1084"/>
      <c r="C26" s="1092"/>
      <c r="D26" s="1089"/>
      <c r="E26" s="1090"/>
      <c r="F26" s="1090"/>
      <c r="G26" s="1090"/>
      <c r="H26" s="1090"/>
      <c r="I26" s="1090"/>
      <c r="J26" s="1090"/>
      <c r="K26" s="1091"/>
      <c r="L26" s="1089"/>
      <c r="M26" s="1090"/>
      <c r="N26" s="1090"/>
      <c r="O26" s="1090"/>
      <c r="P26" s="1090"/>
      <c r="Q26" s="1090"/>
      <c r="R26" s="1090"/>
      <c r="S26" s="1091"/>
    </row>
    <row r="27" spans="2:19" ht="105" customHeight="1" x14ac:dyDescent="0.45">
      <c r="B27" s="1087"/>
      <c r="C27" s="1088"/>
      <c r="D27" s="1089"/>
      <c r="E27" s="1090"/>
      <c r="F27" s="1090"/>
      <c r="G27" s="1090"/>
      <c r="H27" s="1090"/>
      <c r="I27" s="1090"/>
      <c r="J27" s="1090"/>
      <c r="K27" s="1091"/>
      <c r="L27" s="1089"/>
      <c r="M27" s="1090"/>
      <c r="N27" s="1090"/>
      <c r="O27" s="1090"/>
      <c r="P27" s="1090"/>
      <c r="Q27" s="1090"/>
      <c r="R27" s="1090"/>
      <c r="S27" s="1091"/>
    </row>
    <row r="28" spans="2:19" ht="105" customHeight="1" x14ac:dyDescent="0.45">
      <c r="B28" s="1084"/>
      <c r="C28" s="1092"/>
      <c r="D28" s="1089"/>
      <c r="E28" s="1090"/>
      <c r="F28" s="1090"/>
      <c r="G28" s="1090"/>
      <c r="H28" s="1090"/>
      <c r="I28" s="1090"/>
      <c r="J28" s="1090"/>
      <c r="K28" s="1091"/>
      <c r="L28" s="1089"/>
      <c r="M28" s="1090"/>
      <c r="N28" s="1090"/>
      <c r="O28" s="1090"/>
      <c r="P28" s="1090"/>
      <c r="Q28" s="1090"/>
      <c r="R28" s="1090"/>
      <c r="S28" s="1091"/>
    </row>
    <row r="29" spans="2:19" ht="105" customHeight="1" x14ac:dyDescent="0.45">
      <c r="B29" s="1084"/>
      <c r="C29" s="1092"/>
      <c r="D29" s="1089"/>
      <c r="E29" s="1090"/>
      <c r="F29" s="1090"/>
      <c r="G29" s="1090"/>
      <c r="H29" s="1090"/>
      <c r="I29" s="1090"/>
      <c r="J29" s="1090"/>
      <c r="K29" s="1091"/>
      <c r="L29" s="1089"/>
      <c r="M29" s="1090"/>
      <c r="N29" s="1090"/>
      <c r="O29" s="1090"/>
      <c r="P29" s="1090"/>
      <c r="Q29" s="1090"/>
      <c r="R29" s="1090"/>
      <c r="S29" s="1091"/>
    </row>
  </sheetData>
  <sheetProtection algorithmName="SHA-512" hashValue="BA09G9pH93dEZh0BCsJexSHx8zLyrpUcq4TPv7DAjs0GKARb7VpgD+HXELcOzuXTwEs6amLRobPAaMWc66QYRg==" saltValue="44RTTAil2r+n0iFD6HCVvg==" spinCount="100000" sheet="1" objects="1" scenarios="1"/>
  <mergeCells count="69">
    <mergeCell ref="L12:S12"/>
    <mergeCell ref="B10:C10"/>
    <mergeCell ref="B11:C11"/>
    <mergeCell ref="B2:S2"/>
    <mergeCell ref="B3:S3"/>
    <mergeCell ref="B9:C9"/>
    <mergeCell ref="B5:S5"/>
    <mergeCell ref="B4:S4"/>
    <mergeCell ref="B6:S6"/>
    <mergeCell ref="D11:K11"/>
    <mergeCell ref="L11:S11"/>
    <mergeCell ref="B14:C14"/>
    <mergeCell ref="B15:C15"/>
    <mergeCell ref="B12:C12"/>
    <mergeCell ref="B13:C13"/>
    <mergeCell ref="D12:K12"/>
    <mergeCell ref="D20:K20"/>
    <mergeCell ref="L20:S20"/>
    <mergeCell ref="B18:C18"/>
    <mergeCell ref="B19:C19"/>
    <mergeCell ref="B16:C16"/>
    <mergeCell ref="B17:C17"/>
    <mergeCell ref="D16:K16"/>
    <mergeCell ref="L16:S16"/>
    <mergeCell ref="B20:C20"/>
    <mergeCell ref="D19:K19"/>
    <mergeCell ref="L19:S19"/>
    <mergeCell ref="B28:C28"/>
    <mergeCell ref="B29:C29"/>
    <mergeCell ref="D28:K28"/>
    <mergeCell ref="L28:S28"/>
    <mergeCell ref="B26:C26"/>
    <mergeCell ref="B27:C27"/>
    <mergeCell ref="D29:K29"/>
    <mergeCell ref="L29:S29"/>
    <mergeCell ref="D26:K26"/>
    <mergeCell ref="L26:S26"/>
    <mergeCell ref="D27:K27"/>
    <mergeCell ref="L27:S27"/>
    <mergeCell ref="B24:C24"/>
    <mergeCell ref="B25:C25"/>
    <mergeCell ref="D24:K24"/>
    <mergeCell ref="L24:S24"/>
    <mergeCell ref="B22:C22"/>
    <mergeCell ref="B23:C23"/>
    <mergeCell ref="D25:K25"/>
    <mergeCell ref="L25:S25"/>
    <mergeCell ref="B21:C21"/>
    <mergeCell ref="B7:S7"/>
    <mergeCell ref="L9:S9"/>
    <mergeCell ref="D9:K9"/>
    <mergeCell ref="D10:K10"/>
    <mergeCell ref="L10:S10"/>
    <mergeCell ref="D13:K13"/>
    <mergeCell ref="L13:S13"/>
    <mergeCell ref="D14:K14"/>
    <mergeCell ref="L14:S14"/>
    <mergeCell ref="D15:K15"/>
    <mergeCell ref="L15:S15"/>
    <mergeCell ref="D17:K17"/>
    <mergeCell ref="L17:S17"/>
    <mergeCell ref="D18:K18"/>
    <mergeCell ref="L18:S18"/>
    <mergeCell ref="D21:K21"/>
    <mergeCell ref="L21:S21"/>
    <mergeCell ref="D22:K22"/>
    <mergeCell ref="L22:S22"/>
    <mergeCell ref="D23:K23"/>
    <mergeCell ref="L23:S23"/>
  </mergeCells>
  <phoneticPr fontId="4"/>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801D-4DA3-46A5-89E0-7051B30030CE}">
  <dimension ref="A1:AR45"/>
  <sheetViews>
    <sheetView zoomScale="80" zoomScaleNormal="80" workbookViewId="0">
      <selection activeCell="B2" sqref="B2"/>
    </sheetView>
  </sheetViews>
  <sheetFormatPr defaultColWidth="9" defaultRowHeight="13.2" x14ac:dyDescent="0.45"/>
  <cols>
    <col min="1" max="1" width="7" style="162" customWidth="1"/>
    <col min="2" max="2" width="12.69921875" style="162" customWidth="1"/>
    <col min="3" max="3" width="13.69921875" style="162" customWidth="1"/>
    <col min="4" max="4" width="20.59765625" style="162" customWidth="1"/>
    <col min="5" max="6" width="9.59765625" style="162" bestFit="1" customWidth="1"/>
    <col min="7" max="7" width="5.3984375" style="162" customWidth="1"/>
    <col min="8" max="8" width="5.69921875" style="162" customWidth="1"/>
    <col min="9" max="9" width="10" style="162" customWidth="1"/>
    <col min="10" max="10" width="3.69921875" style="162" bestFit="1" customWidth="1"/>
    <col min="11" max="11" width="3.3984375" style="162" customWidth="1"/>
    <col min="12" max="12" width="3.69921875" style="162" bestFit="1" customWidth="1"/>
    <col min="13" max="15" width="3" style="162" customWidth="1"/>
    <col min="16" max="16" width="3.69921875" style="162" customWidth="1"/>
    <col min="17" max="17" width="9.69921875" style="162" customWidth="1"/>
    <col min="18" max="18" width="12.69921875" style="162" customWidth="1"/>
    <col min="19" max="19" width="13.69921875" style="162" customWidth="1"/>
    <col min="20" max="20" width="21.69921875" style="162" customWidth="1"/>
    <col min="21" max="22" width="9.59765625" style="162" bestFit="1" customWidth="1"/>
    <col min="23" max="23" width="5.3984375" style="162" customWidth="1"/>
    <col min="24" max="24" width="5.69921875" style="162" customWidth="1"/>
    <col min="25" max="25" width="10" style="162" customWidth="1"/>
    <col min="26" max="26" width="3.69921875" style="162" bestFit="1" customWidth="1"/>
    <col min="27" max="27" width="3.3984375" style="162" customWidth="1"/>
    <col min="28" max="28" width="3.69921875" style="162" bestFit="1" customWidth="1"/>
    <col min="29" max="29" width="3" style="162" customWidth="1"/>
    <col min="30" max="16384" width="9" style="162"/>
  </cols>
  <sheetData>
    <row r="1" spans="1:32" ht="14.4" x14ac:dyDescent="0.45">
      <c r="A1" s="1017" t="s">
        <v>437</v>
      </c>
      <c r="B1" s="1017"/>
      <c r="C1" s="1017"/>
      <c r="D1" s="1017"/>
      <c r="E1" s="1017"/>
      <c r="F1" s="1017"/>
      <c r="G1" s="1017"/>
      <c r="H1" s="1017"/>
      <c r="I1" s="1017"/>
      <c r="J1" s="1017"/>
      <c r="K1" s="1017"/>
      <c r="L1" s="1017"/>
      <c r="M1" s="1017"/>
      <c r="N1" s="436"/>
      <c r="O1" s="437"/>
      <c r="Q1" s="1017" t="s">
        <v>437</v>
      </c>
      <c r="R1" s="1017"/>
      <c r="S1" s="1017"/>
      <c r="T1" s="1017"/>
      <c r="U1" s="1017"/>
      <c r="V1" s="1017"/>
      <c r="W1" s="1017"/>
      <c r="X1" s="1017"/>
      <c r="Y1" s="1017"/>
      <c r="Z1" s="1017"/>
      <c r="AA1" s="1017"/>
      <c r="AB1" s="1017"/>
      <c r="AC1" s="1017"/>
    </row>
    <row r="2" spans="1:32" ht="9" customHeight="1" x14ac:dyDescent="0.45">
      <c r="O2" s="438"/>
    </row>
    <row r="3" spans="1:32" x14ac:dyDescent="0.45">
      <c r="A3" s="1025" t="s">
        <v>460</v>
      </c>
      <c r="B3" s="1025"/>
      <c r="C3" s="1025"/>
      <c r="D3" s="1025"/>
      <c r="E3" s="1025"/>
      <c r="F3" s="1025"/>
      <c r="G3" s="1025"/>
      <c r="H3" s="1025"/>
      <c r="I3" s="1025"/>
      <c r="J3" s="1025"/>
      <c r="K3" s="1025"/>
      <c r="L3" s="1025"/>
      <c r="M3" s="1025"/>
      <c r="N3" s="154"/>
      <c r="O3" s="439"/>
      <c r="Q3" s="1025" t="s">
        <v>460</v>
      </c>
      <c r="R3" s="1025"/>
      <c r="S3" s="1025"/>
      <c r="T3" s="1025"/>
      <c r="U3" s="1025"/>
      <c r="V3" s="1025"/>
      <c r="W3" s="1025"/>
      <c r="X3" s="1025"/>
      <c r="Y3" s="1025"/>
      <c r="Z3" s="1025"/>
      <c r="AA3" s="1025"/>
      <c r="AB3" s="1025"/>
      <c r="AC3" s="1025"/>
    </row>
    <row r="4" spans="1:32" ht="21" customHeight="1" x14ac:dyDescent="0.45">
      <c r="A4" s="1026" t="s">
        <v>355</v>
      </c>
      <c r="B4" s="1026"/>
      <c r="C4" s="1026"/>
      <c r="D4" s="1026"/>
      <c r="E4" s="1026"/>
      <c r="F4" s="1026"/>
      <c r="G4" s="1026"/>
      <c r="H4" s="1026"/>
      <c r="I4" s="1026"/>
      <c r="J4" s="1026"/>
      <c r="K4" s="1026"/>
      <c r="L4" s="1026"/>
      <c r="M4" s="1026"/>
      <c r="N4" s="156"/>
      <c r="O4" s="440"/>
      <c r="Q4" s="1026" t="s">
        <v>355</v>
      </c>
      <c r="R4" s="1026"/>
      <c r="S4" s="1026"/>
      <c r="T4" s="1026"/>
      <c r="U4" s="1026"/>
      <c r="V4" s="1026"/>
      <c r="W4" s="1026"/>
      <c r="X4" s="1026"/>
      <c r="Y4" s="1026"/>
      <c r="Z4" s="1026"/>
      <c r="AA4" s="1026"/>
      <c r="AB4" s="1026"/>
      <c r="AC4" s="1026"/>
      <c r="AF4" s="441"/>
    </row>
    <row r="5" spans="1:32" ht="9" customHeight="1" x14ac:dyDescent="0.45">
      <c r="A5" s="442"/>
      <c r="B5" s="442"/>
      <c r="C5" s="442"/>
      <c r="D5" s="442"/>
      <c r="E5" s="442"/>
      <c r="F5" s="442"/>
      <c r="G5" s="442"/>
      <c r="H5" s="442"/>
      <c r="I5" s="442"/>
      <c r="J5" s="442"/>
      <c r="K5" s="442"/>
      <c r="L5" s="442"/>
      <c r="M5" s="442"/>
      <c r="N5" s="442"/>
      <c r="O5" s="443"/>
      <c r="Q5" s="442"/>
      <c r="R5" s="442"/>
      <c r="S5" s="442"/>
      <c r="T5" s="442"/>
      <c r="U5" s="442"/>
      <c r="V5" s="442"/>
      <c r="W5" s="442"/>
      <c r="X5" s="442"/>
      <c r="Y5" s="442"/>
      <c r="Z5" s="442"/>
      <c r="AA5" s="442"/>
      <c r="AB5" s="442"/>
      <c r="AC5" s="442"/>
      <c r="AF5" s="441"/>
    </row>
    <row r="6" spans="1:32" ht="21" customHeight="1" x14ac:dyDescent="0.45">
      <c r="A6" s="444"/>
      <c r="C6" s="445"/>
      <c r="D6" s="446"/>
      <c r="E6" s="447" t="s">
        <v>354</v>
      </c>
      <c r="F6" s="1018"/>
      <c r="G6" s="1018"/>
      <c r="H6" s="448" t="s">
        <v>356</v>
      </c>
      <c r="I6" s="159"/>
      <c r="J6" s="449" t="s">
        <v>357</v>
      </c>
      <c r="K6" s="1018"/>
      <c r="L6" s="1018"/>
      <c r="M6" s="449" t="s">
        <v>358</v>
      </c>
      <c r="N6" s="449"/>
      <c r="O6" s="450"/>
      <c r="Q6" s="444"/>
      <c r="S6" s="445"/>
      <c r="T6" s="451"/>
      <c r="U6" s="447" t="s">
        <v>354</v>
      </c>
      <c r="V6" s="1019">
        <v>7</v>
      </c>
      <c r="W6" s="1019"/>
      <c r="X6" s="448" t="s">
        <v>356</v>
      </c>
      <c r="Y6" s="447" t="s">
        <v>359</v>
      </c>
      <c r="Z6" s="449" t="s">
        <v>357</v>
      </c>
      <c r="AA6" s="1019" t="s">
        <v>359</v>
      </c>
      <c r="AB6" s="1019"/>
      <c r="AC6" s="449" t="s">
        <v>358</v>
      </c>
      <c r="AF6" s="452"/>
    </row>
    <row r="7" spans="1:32" ht="13.5" customHeight="1" x14ac:dyDescent="0.45">
      <c r="A7" s="453" t="s">
        <v>360</v>
      </c>
      <c r="B7" s="453"/>
      <c r="C7" s="453"/>
      <c r="D7" s="453"/>
      <c r="E7" s="453"/>
      <c r="F7" s="453"/>
      <c r="G7" s="453"/>
      <c r="H7" s="453"/>
      <c r="I7" s="453"/>
      <c r="J7" s="453"/>
      <c r="K7" s="453"/>
      <c r="L7" s="453"/>
      <c r="M7" s="453"/>
      <c r="N7" s="453"/>
      <c r="O7" s="454"/>
      <c r="Q7" s="453" t="s">
        <v>360</v>
      </c>
      <c r="R7" s="453"/>
      <c r="S7" s="453"/>
      <c r="T7" s="453"/>
      <c r="U7" s="453"/>
      <c r="V7" s="453"/>
      <c r="W7" s="453"/>
      <c r="X7" s="453"/>
      <c r="Y7" s="453"/>
      <c r="Z7" s="453"/>
      <c r="AA7" s="453"/>
      <c r="AB7" s="453"/>
      <c r="AC7" s="453"/>
      <c r="AF7" s="452"/>
    </row>
    <row r="8" spans="1:32" ht="30" customHeight="1" x14ac:dyDescent="0.45">
      <c r="A8" s="1020"/>
      <c r="B8" s="1020"/>
      <c r="C8" s="1020"/>
      <c r="D8" s="453" t="s">
        <v>361</v>
      </c>
      <c r="E8" s="453"/>
      <c r="F8" s="453"/>
      <c r="G8" s="453"/>
      <c r="H8" s="453"/>
      <c r="I8" s="453"/>
      <c r="J8" s="453"/>
      <c r="K8" s="453"/>
      <c r="L8" s="453"/>
      <c r="M8" s="453"/>
      <c r="N8" s="453"/>
      <c r="O8" s="454"/>
      <c r="Q8" s="1021" t="s">
        <v>362</v>
      </c>
      <c r="R8" s="1021"/>
      <c r="S8" s="1021"/>
      <c r="T8" s="453" t="s">
        <v>361</v>
      </c>
      <c r="U8" s="453"/>
      <c r="V8" s="453"/>
      <c r="W8" s="453"/>
      <c r="X8" s="453"/>
      <c r="Y8" s="453"/>
      <c r="Z8" s="453"/>
      <c r="AA8" s="453"/>
      <c r="AB8" s="453"/>
      <c r="AC8" s="453"/>
    </row>
    <row r="9" spans="1:32" ht="9.75" customHeight="1" x14ac:dyDescent="0.45">
      <c r="A9" s="453"/>
      <c r="B9" s="453"/>
      <c r="C9" s="453"/>
      <c r="D9" s="453"/>
      <c r="E9" s="453"/>
      <c r="F9" s="453"/>
      <c r="G9" s="453"/>
      <c r="H9" s="453"/>
      <c r="I9" s="453"/>
      <c r="J9" s="453"/>
      <c r="K9" s="453"/>
      <c r="L9" s="453"/>
      <c r="M9" s="453"/>
      <c r="N9" s="453"/>
      <c r="O9" s="454"/>
      <c r="Q9" s="453"/>
      <c r="R9" s="453"/>
      <c r="S9" s="453"/>
      <c r="T9" s="453"/>
      <c r="U9" s="453"/>
      <c r="V9" s="453"/>
      <c r="W9" s="453"/>
      <c r="X9" s="453"/>
      <c r="Y9" s="453"/>
      <c r="Z9" s="453"/>
      <c r="AA9" s="453"/>
      <c r="AB9" s="453"/>
      <c r="AC9" s="453"/>
    </row>
    <row r="10" spans="1:32" ht="14.4" x14ac:dyDescent="0.45">
      <c r="A10" s="453"/>
      <c r="B10" s="453"/>
      <c r="D10" s="453" t="s">
        <v>363</v>
      </c>
      <c r="E10" s="453"/>
      <c r="F10" s="453"/>
      <c r="G10" s="453"/>
      <c r="H10" s="453"/>
      <c r="I10" s="453"/>
      <c r="J10" s="453"/>
      <c r="K10" s="453"/>
      <c r="L10" s="453"/>
      <c r="M10" s="453"/>
      <c r="N10" s="453"/>
      <c r="O10" s="454"/>
      <c r="Q10" s="453"/>
      <c r="R10" s="453"/>
      <c r="T10" s="453" t="s">
        <v>364</v>
      </c>
      <c r="U10" s="453"/>
      <c r="V10" s="453"/>
      <c r="W10" s="453"/>
      <c r="X10" s="453"/>
      <c r="Y10" s="453"/>
      <c r="Z10" s="453"/>
      <c r="AA10" s="453"/>
      <c r="AB10" s="453"/>
      <c r="AC10" s="453"/>
    </row>
    <row r="11" spans="1:32" ht="30.6" customHeight="1" x14ac:dyDescent="0.45">
      <c r="A11" s="453"/>
      <c r="B11" s="453"/>
      <c r="C11" s="162" t="s">
        <v>365</v>
      </c>
      <c r="D11" s="1022"/>
      <c r="E11" s="1022"/>
      <c r="F11" s="1022"/>
      <c r="G11" s="1022"/>
      <c r="H11" s="1022"/>
      <c r="I11" s="1022"/>
      <c r="J11" s="1022"/>
      <c r="K11" s="1022"/>
      <c r="L11" s="1022"/>
      <c r="M11" s="1022"/>
      <c r="N11" s="455"/>
      <c r="O11" s="454"/>
      <c r="Q11" s="453"/>
      <c r="R11" s="453"/>
      <c r="S11" s="162" t="s">
        <v>456</v>
      </c>
      <c r="T11" s="1024" t="s">
        <v>457</v>
      </c>
      <c r="U11" s="1024"/>
      <c r="V11" s="1024"/>
      <c r="W11" s="1024"/>
      <c r="X11" s="1024"/>
      <c r="Y11" s="1024"/>
      <c r="Z11" s="1024"/>
      <c r="AA11" s="1024"/>
      <c r="AB11" s="1024"/>
      <c r="AC11" s="1024"/>
    </row>
    <row r="12" spans="1:32" ht="24" customHeight="1" x14ac:dyDescent="0.45">
      <c r="A12" s="453"/>
      <c r="C12" s="456" t="s">
        <v>366</v>
      </c>
      <c r="D12" s="1023"/>
      <c r="E12" s="1023"/>
      <c r="F12" s="1023"/>
      <c r="G12" s="1023"/>
      <c r="H12" s="1023"/>
      <c r="I12" s="1023"/>
      <c r="J12" s="1023"/>
      <c r="K12" s="1023"/>
      <c r="L12" s="1023"/>
      <c r="M12" s="1023"/>
      <c r="N12" s="457"/>
      <c r="O12" s="458"/>
      <c r="Q12" s="453"/>
      <c r="S12" s="456" t="s">
        <v>366</v>
      </c>
      <c r="T12" s="1024" t="s">
        <v>367</v>
      </c>
      <c r="U12" s="1024"/>
      <c r="V12" s="1024"/>
      <c r="W12" s="1024"/>
      <c r="X12" s="1024"/>
      <c r="Y12" s="1024"/>
      <c r="Z12" s="1024"/>
      <c r="AA12" s="1024"/>
      <c r="AB12" s="1024"/>
      <c r="AC12" s="1024"/>
    </row>
    <row r="13" spans="1:32" ht="33" customHeight="1" x14ac:dyDescent="0.45">
      <c r="A13" s="453"/>
      <c r="C13" s="456" t="s">
        <v>368</v>
      </c>
      <c r="D13" s="1023"/>
      <c r="E13" s="1023"/>
      <c r="F13" s="1023"/>
      <c r="G13" s="1023"/>
      <c r="H13" s="1023"/>
      <c r="I13" s="1023"/>
      <c r="J13" s="1023"/>
      <c r="K13" s="1023"/>
      <c r="L13" s="1023"/>
      <c r="M13" s="1023"/>
      <c r="N13" s="457"/>
      <c r="O13" s="458"/>
      <c r="Q13" s="453"/>
      <c r="S13" s="456" t="s">
        <v>368</v>
      </c>
      <c r="T13" s="1024" t="s">
        <v>369</v>
      </c>
      <c r="U13" s="1024"/>
      <c r="V13" s="1024"/>
      <c r="W13" s="1024"/>
      <c r="X13" s="1024"/>
      <c r="Y13" s="1024"/>
      <c r="Z13" s="1024"/>
      <c r="AA13" s="1024"/>
      <c r="AB13" s="1024"/>
      <c r="AC13" s="1024"/>
    </row>
    <row r="14" spans="1:32" ht="15" customHeight="1" x14ac:dyDescent="0.45">
      <c r="A14" s="453"/>
      <c r="B14" s="453"/>
      <c r="C14" s="453"/>
      <c r="D14" s="453"/>
      <c r="E14" s="453"/>
      <c r="F14" s="453"/>
      <c r="G14" s="453"/>
      <c r="J14" s="459"/>
      <c r="K14" s="459"/>
      <c r="L14" s="459"/>
      <c r="M14" s="459"/>
      <c r="N14" s="459"/>
      <c r="O14" s="460"/>
      <c r="Q14" s="453"/>
      <c r="R14" s="453"/>
      <c r="S14" s="453"/>
      <c r="T14" s="453"/>
      <c r="U14" s="453"/>
      <c r="V14" s="453"/>
      <c r="W14" s="453"/>
      <c r="Z14" s="459"/>
      <c r="AA14" s="459"/>
      <c r="AB14" s="459"/>
      <c r="AC14" s="459"/>
    </row>
    <row r="15" spans="1:32" ht="9.6" customHeight="1" x14ac:dyDescent="0.45">
      <c r="A15" s="453"/>
      <c r="B15" s="453"/>
      <c r="C15" s="453"/>
      <c r="D15" s="453"/>
      <c r="E15" s="453"/>
      <c r="F15" s="453"/>
      <c r="G15" s="453"/>
      <c r="J15" s="459"/>
      <c r="K15" s="459"/>
      <c r="L15" s="459"/>
      <c r="M15" s="459"/>
      <c r="N15" s="459"/>
      <c r="O15" s="460"/>
      <c r="Q15" s="453"/>
      <c r="R15" s="453"/>
      <c r="S15" s="453"/>
      <c r="T15" s="453"/>
      <c r="U15" s="453"/>
      <c r="V15" s="453"/>
      <c r="W15" s="453"/>
      <c r="Z15" s="459"/>
      <c r="AA15" s="459"/>
      <c r="AB15" s="459"/>
      <c r="AC15" s="459"/>
    </row>
    <row r="16" spans="1:32" ht="14.4" x14ac:dyDescent="0.45">
      <c r="A16" s="1017" t="s">
        <v>370</v>
      </c>
      <c r="B16" s="1017"/>
      <c r="C16" s="1017"/>
      <c r="D16" s="1017"/>
      <c r="E16" s="1017"/>
      <c r="F16" s="1017"/>
      <c r="G16" s="1017"/>
      <c r="H16" s="1017"/>
      <c r="I16" s="1017"/>
      <c r="J16" s="1017"/>
      <c r="K16" s="1017"/>
      <c r="L16" s="1017"/>
      <c r="M16" s="1017"/>
      <c r="N16" s="436"/>
      <c r="O16" s="437"/>
      <c r="Q16" s="1017" t="s">
        <v>370</v>
      </c>
      <c r="R16" s="1017"/>
      <c r="S16" s="1017"/>
      <c r="T16" s="1017"/>
      <c r="U16" s="1017"/>
      <c r="V16" s="1017"/>
      <c r="W16" s="1017"/>
      <c r="X16" s="1017"/>
      <c r="Y16" s="1017"/>
      <c r="Z16" s="1017"/>
      <c r="AA16" s="1017"/>
      <c r="AB16" s="1017"/>
      <c r="AC16" s="1017"/>
    </row>
    <row r="17" spans="1:44" ht="9.75" customHeight="1" x14ac:dyDescent="0.45">
      <c r="A17" s="453"/>
      <c r="B17" s="453"/>
      <c r="C17" s="453"/>
      <c r="D17" s="453"/>
      <c r="E17" s="453"/>
      <c r="F17" s="453"/>
      <c r="G17" s="453"/>
      <c r="H17" s="453"/>
      <c r="I17" s="453"/>
      <c r="J17" s="453"/>
      <c r="K17" s="453"/>
      <c r="L17" s="453"/>
      <c r="M17" s="453"/>
      <c r="N17" s="453"/>
      <c r="O17" s="454"/>
      <c r="Q17" s="453"/>
      <c r="R17" s="453"/>
      <c r="S17" s="453"/>
      <c r="T17" s="453"/>
      <c r="U17" s="453"/>
      <c r="V17" s="453"/>
      <c r="W17" s="453"/>
      <c r="X17" s="453"/>
      <c r="Y17" s="453"/>
      <c r="Z17" s="453"/>
      <c r="AA17" s="453"/>
      <c r="AB17" s="453"/>
      <c r="AC17" s="453"/>
    </row>
    <row r="18" spans="1:44" ht="14.4" x14ac:dyDescent="0.45">
      <c r="A18" s="1014" t="s">
        <v>371</v>
      </c>
      <c r="B18" s="1014"/>
      <c r="C18" s="1014"/>
      <c r="D18" s="1014"/>
      <c r="E18" s="1014"/>
      <c r="F18" s="1014"/>
      <c r="G18" s="1014"/>
      <c r="H18" s="1014"/>
      <c r="I18" s="1014"/>
      <c r="J18" s="1014"/>
      <c r="K18" s="1014"/>
      <c r="L18" s="1014"/>
      <c r="M18" s="1014"/>
      <c r="N18" s="456"/>
      <c r="O18" s="461"/>
      <c r="Q18" s="1014" t="s">
        <v>371</v>
      </c>
      <c r="R18" s="1014"/>
      <c r="S18" s="1014"/>
      <c r="T18" s="1014"/>
      <c r="U18" s="1014"/>
      <c r="V18" s="1014"/>
      <c r="W18" s="1014"/>
      <c r="X18" s="1014"/>
      <c r="Y18" s="1014"/>
      <c r="Z18" s="1014"/>
      <c r="AA18" s="1014"/>
      <c r="AB18" s="1014"/>
      <c r="AC18" s="1014"/>
    </row>
    <row r="19" spans="1:44" ht="9.75" customHeight="1" x14ac:dyDescent="0.45">
      <c r="A19" s="453"/>
      <c r="B19" s="453"/>
      <c r="C19" s="453"/>
      <c r="D19" s="453"/>
      <c r="E19" s="453"/>
      <c r="F19" s="453"/>
      <c r="G19" s="453"/>
      <c r="H19" s="453"/>
      <c r="I19" s="453"/>
      <c r="J19" s="453"/>
      <c r="K19" s="453"/>
      <c r="L19" s="453"/>
      <c r="M19" s="453"/>
      <c r="N19" s="453"/>
      <c r="O19" s="454"/>
      <c r="Q19" s="453"/>
      <c r="R19" s="453"/>
      <c r="S19" s="453"/>
      <c r="T19" s="453"/>
      <c r="U19" s="453"/>
      <c r="V19" s="453"/>
      <c r="W19" s="453"/>
      <c r="X19" s="453"/>
      <c r="Y19" s="453"/>
      <c r="Z19" s="453"/>
      <c r="AA19" s="453"/>
      <c r="AB19" s="453"/>
      <c r="AC19" s="453"/>
    </row>
    <row r="20" spans="1:44" ht="30" customHeight="1" x14ac:dyDescent="0.45">
      <c r="A20" s="1015" t="s">
        <v>372</v>
      </c>
      <c r="B20" s="1016"/>
      <c r="C20" s="1005"/>
      <c r="D20" s="1005"/>
      <c r="E20" s="1005"/>
      <c r="F20" s="1005"/>
      <c r="G20" s="1005"/>
      <c r="H20" s="1005"/>
      <c r="I20" s="1005"/>
      <c r="J20" s="1005"/>
      <c r="K20" s="1005"/>
      <c r="L20" s="1005"/>
      <c r="M20" s="1006"/>
      <c r="N20" s="457"/>
      <c r="O20" s="458"/>
      <c r="P20" s="463"/>
      <c r="Q20" s="1015" t="s">
        <v>372</v>
      </c>
      <c r="R20" s="1016"/>
      <c r="S20" s="1008" t="s">
        <v>373</v>
      </c>
      <c r="T20" s="1008"/>
      <c r="U20" s="1008"/>
      <c r="V20" s="1008"/>
      <c r="W20" s="1008"/>
      <c r="X20" s="1008"/>
      <c r="Y20" s="1008"/>
      <c r="Z20" s="1008"/>
      <c r="AA20" s="1008"/>
      <c r="AB20" s="1008"/>
      <c r="AC20" s="1009"/>
      <c r="AD20" s="463"/>
      <c r="AE20" s="463"/>
      <c r="AF20" s="463"/>
      <c r="AG20" s="463"/>
      <c r="AH20" s="463"/>
      <c r="AI20" s="463"/>
      <c r="AJ20" s="463"/>
      <c r="AK20" s="463"/>
      <c r="AL20" s="463"/>
      <c r="AM20" s="463"/>
      <c r="AN20" s="463"/>
      <c r="AO20" s="463"/>
      <c r="AP20" s="463"/>
      <c r="AQ20" s="463"/>
      <c r="AR20" s="463"/>
    </row>
    <row r="21" spans="1:44" ht="30" customHeight="1" x14ac:dyDescent="0.45">
      <c r="A21" s="1003" t="s">
        <v>374</v>
      </c>
      <c r="B21" s="1004"/>
      <c r="C21" s="1005"/>
      <c r="D21" s="1005"/>
      <c r="E21" s="1005"/>
      <c r="F21" s="1005"/>
      <c r="G21" s="1005"/>
      <c r="H21" s="1005"/>
      <c r="I21" s="1005"/>
      <c r="J21" s="1005"/>
      <c r="K21" s="1005"/>
      <c r="L21" s="1005"/>
      <c r="M21" s="1006"/>
      <c r="N21" s="457"/>
      <c r="O21" s="458"/>
      <c r="Q21" s="1003" t="s">
        <v>374</v>
      </c>
      <c r="R21" s="1004"/>
      <c r="S21" s="1007" t="s">
        <v>459</v>
      </c>
      <c r="T21" s="1008"/>
      <c r="U21" s="1008"/>
      <c r="V21" s="1008"/>
      <c r="W21" s="1008"/>
      <c r="X21" s="1008"/>
      <c r="Y21" s="1008"/>
      <c r="Z21" s="1008"/>
      <c r="AA21" s="1008"/>
      <c r="AB21" s="1008"/>
      <c r="AC21" s="1009"/>
    </row>
    <row r="22" spans="1:44" ht="43.5" customHeight="1" x14ac:dyDescent="0.45">
      <c r="A22" s="1010" t="s">
        <v>375</v>
      </c>
      <c r="B22" s="1011"/>
      <c r="C22" s="465"/>
      <c r="D22" s="462" t="s">
        <v>354</v>
      </c>
      <c r="E22" s="166"/>
      <c r="F22" s="462" t="s">
        <v>356</v>
      </c>
      <c r="G22" s="166"/>
      <c r="H22" s="462" t="s">
        <v>357</v>
      </c>
      <c r="I22" s="166"/>
      <c r="J22" s="1012" t="s">
        <v>376</v>
      </c>
      <c r="K22" s="1012"/>
      <c r="L22" s="1012"/>
      <c r="M22" s="1013"/>
      <c r="N22" s="457"/>
      <c r="O22" s="466"/>
      <c r="Q22" s="1010" t="s">
        <v>375</v>
      </c>
      <c r="R22" s="1011"/>
      <c r="S22" s="465"/>
      <c r="T22" s="462" t="s">
        <v>354</v>
      </c>
      <c r="U22" s="464" t="s">
        <v>425</v>
      </c>
      <c r="V22" s="462" t="s">
        <v>356</v>
      </c>
      <c r="W22" s="510" t="s">
        <v>359</v>
      </c>
      <c r="X22" s="462" t="s">
        <v>357</v>
      </c>
      <c r="Y22" s="464" t="s">
        <v>359</v>
      </c>
      <c r="Z22" s="462" t="s">
        <v>376</v>
      </c>
      <c r="AA22" s="462"/>
      <c r="AB22" s="1012"/>
      <c r="AC22" s="1013"/>
    </row>
    <row r="23" spans="1:44" ht="9" customHeight="1" x14ac:dyDescent="0.45">
      <c r="A23" s="453"/>
      <c r="B23" s="453"/>
      <c r="C23" s="453"/>
      <c r="D23" s="453"/>
      <c r="E23" s="453"/>
      <c r="F23" s="453"/>
      <c r="G23" s="453"/>
      <c r="H23" s="453"/>
      <c r="I23" s="453"/>
      <c r="J23" s="453"/>
      <c r="K23" s="453"/>
      <c r="L23" s="453"/>
      <c r="M23" s="453"/>
      <c r="N23" s="453"/>
      <c r="O23" s="454"/>
      <c r="Q23" s="453"/>
      <c r="R23" s="453"/>
      <c r="S23" s="453"/>
      <c r="T23" s="453"/>
      <c r="U23" s="453"/>
      <c r="V23" s="453"/>
      <c r="W23" s="453"/>
      <c r="X23" s="453"/>
      <c r="Y23" s="453"/>
      <c r="Z23" s="453"/>
      <c r="AA23" s="453"/>
      <c r="AB23" s="453"/>
      <c r="AC23" s="453"/>
    </row>
    <row r="24" spans="1:44" ht="15" customHeight="1" x14ac:dyDescent="0.45">
      <c r="A24" s="1002" t="s">
        <v>377</v>
      </c>
      <c r="B24" s="999" t="s">
        <v>378</v>
      </c>
      <c r="C24" s="983" t="s">
        <v>379</v>
      </c>
      <c r="D24" s="995" t="s">
        <v>380</v>
      </c>
      <c r="E24" s="997" t="s">
        <v>381</v>
      </c>
      <c r="F24" s="997" t="s">
        <v>382</v>
      </c>
      <c r="G24" s="995" t="s">
        <v>37</v>
      </c>
      <c r="H24" s="998" t="s">
        <v>383</v>
      </c>
      <c r="I24" s="1000" t="s">
        <v>384</v>
      </c>
      <c r="J24" s="983" t="s">
        <v>385</v>
      </c>
      <c r="K24" s="984"/>
      <c r="L24" s="984"/>
      <c r="M24" s="985"/>
      <c r="N24" s="456"/>
      <c r="O24" s="461"/>
      <c r="Q24" s="1002" t="s">
        <v>377</v>
      </c>
      <c r="R24" s="999" t="s">
        <v>378</v>
      </c>
      <c r="S24" s="983" t="s">
        <v>379</v>
      </c>
      <c r="T24" s="995" t="s">
        <v>380</v>
      </c>
      <c r="U24" s="997" t="s">
        <v>381</v>
      </c>
      <c r="V24" s="997" t="s">
        <v>382</v>
      </c>
      <c r="W24" s="995" t="s">
        <v>37</v>
      </c>
      <c r="X24" s="998" t="s">
        <v>383</v>
      </c>
      <c r="Y24" s="1000" t="s">
        <v>384</v>
      </c>
      <c r="Z24" s="983" t="s">
        <v>385</v>
      </c>
      <c r="AA24" s="984"/>
      <c r="AB24" s="984"/>
      <c r="AC24" s="985"/>
    </row>
    <row r="25" spans="1:44" ht="15" customHeight="1" x14ac:dyDescent="0.45">
      <c r="A25" s="995"/>
      <c r="B25" s="986"/>
      <c r="C25" s="986"/>
      <c r="D25" s="996"/>
      <c r="E25" s="997"/>
      <c r="F25" s="997"/>
      <c r="G25" s="996"/>
      <c r="H25" s="996"/>
      <c r="I25" s="1001"/>
      <c r="J25" s="986"/>
      <c r="K25" s="987"/>
      <c r="L25" s="987"/>
      <c r="M25" s="988"/>
      <c r="N25" s="456"/>
      <c r="O25" s="461"/>
      <c r="Q25" s="995"/>
      <c r="R25" s="986"/>
      <c r="S25" s="986"/>
      <c r="T25" s="996"/>
      <c r="U25" s="997"/>
      <c r="V25" s="997"/>
      <c r="W25" s="996"/>
      <c r="X25" s="996"/>
      <c r="Y25" s="1001"/>
      <c r="Z25" s="986"/>
      <c r="AA25" s="987"/>
      <c r="AB25" s="987"/>
      <c r="AC25" s="988"/>
    </row>
    <row r="26" spans="1:44" ht="21" customHeight="1" x14ac:dyDescent="0.45">
      <c r="A26" s="168"/>
      <c r="B26" s="169"/>
      <c r="C26" s="170"/>
      <c r="D26" s="171"/>
      <c r="E26" s="172"/>
      <c r="F26" s="172"/>
      <c r="G26" s="173"/>
      <c r="H26" s="174"/>
      <c r="I26" s="175"/>
      <c r="J26" s="989"/>
      <c r="K26" s="990"/>
      <c r="L26" s="990"/>
      <c r="M26" s="991"/>
      <c r="N26" s="469"/>
      <c r="O26" s="470"/>
      <c r="P26" s="452"/>
      <c r="Q26" s="471" t="s">
        <v>386</v>
      </c>
      <c r="R26" s="472" t="s">
        <v>387</v>
      </c>
      <c r="S26" s="473" t="s">
        <v>388</v>
      </c>
      <c r="T26" s="474" t="s">
        <v>389</v>
      </c>
      <c r="U26" s="474"/>
      <c r="V26" s="474"/>
      <c r="W26" s="475">
        <v>2</v>
      </c>
      <c r="X26" s="467"/>
      <c r="Y26" s="468"/>
      <c r="Z26" s="992"/>
      <c r="AA26" s="993"/>
      <c r="AB26" s="993"/>
      <c r="AC26" s="994"/>
      <c r="AD26" s="452"/>
    </row>
    <row r="27" spans="1:44" ht="21" customHeight="1" x14ac:dyDescent="0.45">
      <c r="A27" s="177"/>
      <c r="B27" s="178"/>
      <c r="C27" s="179"/>
      <c r="D27" s="180"/>
      <c r="E27" s="181"/>
      <c r="F27" s="181"/>
      <c r="G27" s="182"/>
      <c r="H27" s="183"/>
      <c r="I27" s="184"/>
      <c r="J27" s="971"/>
      <c r="K27" s="972"/>
      <c r="L27" s="972"/>
      <c r="M27" s="973"/>
      <c r="N27" s="469"/>
      <c r="O27" s="470"/>
      <c r="Q27" s="482" t="s">
        <v>390</v>
      </c>
      <c r="R27" s="483" t="s">
        <v>387</v>
      </c>
      <c r="S27" s="484" t="s">
        <v>388</v>
      </c>
      <c r="T27" s="485" t="s">
        <v>389</v>
      </c>
      <c r="U27" s="485"/>
      <c r="V27" s="485"/>
      <c r="W27" s="486">
        <v>2</v>
      </c>
      <c r="X27" s="480"/>
      <c r="Y27" s="481"/>
      <c r="Z27" s="974"/>
      <c r="AA27" s="975"/>
      <c r="AB27" s="975"/>
      <c r="AC27" s="976"/>
    </row>
    <row r="28" spans="1:44" ht="21" customHeight="1" x14ac:dyDescent="0.45">
      <c r="A28" s="177"/>
      <c r="B28" s="178"/>
      <c r="C28" s="179"/>
      <c r="D28" s="180"/>
      <c r="E28" s="181"/>
      <c r="F28" s="181"/>
      <c r="G28" s="182"/>
      <c r="H28" s="183"/>
      <c r="I28" s="184"/>
      <c r="J28" s="971"/>
      <c r="K28" s="972"/>
      <c r="L28" s="972"/>
      <c r="M28" s="973"/>
      <c r="N28" s="469"/>
      <c r="O28" s="470"/>
      <c r="Q28" s="482" t="s">
        <v>391</v>
      </c>
      <c r="R28" s="483" t="s">
        <v>387</v>
      </c>
      <c r="S28" s="484" t="s">
        <v>388</v>
      </c>
      <c r="T28" s="485" t="s">
        <v>389</v>
      </c>
      <c r="U28" s="485"/>
      <c r="V28" s="485"/>
      <c r="W28" s="486">
        <v>1</v>
      </c>
      <c r="X28" s="480"/>
      <c r="Y28" s="481"/>
      <c r="Z28" s="974"/>
      <c r="AA28" s="975"/>
      <c r="AB28" s="975"/>
      <c r="AC28" s="976"/>
    </row>
    <row r="29" spans="1:44" ht="21" customHeight="1" x14ac:dyDescent="0.45">
      <c r="A29" s="177"/>
      <c r="B29" s="178"/>
      <c r="C29" s="179"/>
      <c r="D29" s="180"/>
      <c r="E29" s="181"/>
      <c r="F29" s="181"/>
      <c r="G29" s="182"/>
      <c r="H29" s="183"/>
      <c r="I29" s="184"/>
      <c r="J29" s="971"/>
      <c r="K29" s="972"/>
      <c r="L29" s="972"/>
      <c r="M29" s="973"/>
      <c r="N29" s="469"/>
      <c r="O29" s="470"/>
      <c r="Q29" s="482" t="s">
        <v>392</v>
      </c>
      <c r="R29" s="483" t="s">
        <v>393</v>
      </c>
      <c r="S29" s="484" t="s">
        <v>388</v>
      </c>
      <c r="T29" s="485" t="s">
        <v>394</v>
      </c>
      <c r="U29" s="485"/>
      <c r="V29" s="485"/>
      <c r="W29" s="486">
        <v>1</v>
      </c>
      <c r="X29" s="480"/>
      <c r="Y29" s="481"/>
      <c r="Z29" s="974"/>
      <c r="AA29" s="975"/>
      <c r="AB29" s="975"/>
      <c r="AC29" s="976"/>
    </row>
    <row r="30" spans="1:44" ht="21" customHeight="1" x14ac:dyDescent="0.45">
      <c r="A30" s="177"/>
      <c r="B30" s="178"/>
      <c r="C30" s="179"/>
      <c r="D30" s="180"/>
      <c r="E30" s="181"/>
      <c r="F30" s="181"/>
      <c r="G30" s="182"/>
      <c r="H30" s="183"/>
      <c r="I30" s="184"/>
      <c r="J30" s="971"/>
      <c r="K30" s="972"/>
      <c r="L30" s="972"/>
      <c r="M30" s="973"/>
      <c r="N30" s="469"/>
      <c r="O30" s="470"/>
      <c r="Q30" s="482" t="s">
        <v>395</v>
      </c>
      <c r="R30" s="483" t="s">
        <v>393</v>
      </c>
      <c r="S30" s="484" t="s">
        <v>388</v>
      </c>
      <c r="T30" s="485" t="s">
        <v>394</v>
      </c>
      <c r="U30" s="485"/>
      <c r="V30" s="485"/>
      <c r="W30" s="486"/>
      <c r="X30" s="487">
        <v>100</v>
      </c>
      <c r="Y30" s="488">
        <v>30.28</v>
      </c>
      <c r="Z30" s="974"/>
      <c r="AA30" s="975"/>
      <c r="AB30" s="975"/>
      <c r="AC30" s="976"/>
    </row>
    <row r="31" spans="1:44" ht="21" customHeight="1" x14ac:dyDescent="0.45">
      <c r="A31" s="177"/>
      <c r="B31" s="178"/>
      <c r="C31" s="179"/>
      <c r="D31" s="180"/>
      <c r="E31" s="185"/>
      <c r="F31" s="185"/>
      <c r="G31" s="186"/>
      <c r="H31" s="187"/>
      <c r="I31" s="188"/>
      <c r="J31" s="971"/>
      <c r="K31" s="972"/>
      <c r="L31" s="972"/>
      <c r="M31" s="973"/>
      <c r="N31" s="469"/>
      <c r="O31" s="470"/>
      <c r="Q31" s="482" t="s">
        <v>396</v>
      </c>
      <c r="R31" s="483"/>
      <c r="S31" s="484" t="s">
        <v>388</v>
      </c>
      <c r="T31" s="491" t="s">
        <v>397</v>
      </c>
      <c r="U31" s="492" t="s">
        <v>398</v>
      </c>
      <c r="V31" s="492" t="s">
        <v>399</v>
      </c>
      <c r="W31" s="493">
        <v>1</v>
      </c>
      <c r="X31" s="489"/>
      <c r="Y31" s="490"/>
      <c r="Z31" s="974"/>
      <c r="AA31" s="975"/>
      <c r="AB31" s="975"/>
      <c r="AC31" s="976"/>
    </row>
    <row r="32" spans="1:44" ht="21" customHeight="1" x14ac:dyDescent="0.45">
      <c r="A32" s="177"/>
      <c r="B32" s="178"/>
      <c r="C32" s="179"/>
      <c r="D32" s="180"/>
      <c r="E32" s="181"/>
      <c r="F32" s="181"/>
      <c r="G32" s="182"/>
      <c r="H32" s="183"/>
      <c r="I32" s="184"/>
      <c r="J32" s="971"/>
      <c r="K32" s="972"/>
      <c r="L32" s="972"/>
      <c r="M32" s="973"/>
      <c r="N32" s="469"/>
      <c r="O32" s="470"/>
      <c r="Q32" s="476"/>
      <c r="R32" s="477"/>
      <c r="S32" s="478"/>
      <c r="T32" s="479"/>
      <c r="U32" s="479"/>
      <c r="V32" s="479"/>
      <c r="W32" s="494"/>
      <c r="X32" s="480"/>
      <c r="Y32" s="481"/>
      <c r="Z32" s="974"/>
      <c r="AA32" s="975"/>
      <c r="AB32" s="975"/>
      <c r="AC32" s="976"/>
    </row>
    <row r="33" spans="1:29" ht="21" customHeight="1" x14ac:dyDescent="0.45">
      <c r="A33" s="177"/>
      <c r="B33" s="178"/>
      <c r="C33" s="179"/>
      <c r="D33" s="180"/>
      <c r="E33" s="181"/>
      <c r="F33" s="181"/>
      <c r="G33" s="182"/>
      <c r="H33" s="183"/>
      <c r="I33" s="184"/>
      <c r="J33" s="971"/>
      <c r="K33" s="972"/>
      <c r="L33" s="972"/>
      <c r="M33" s="973"/>
      <c r="N33" s="469"/>
      <c r="O33" s="470"/>
      <c r="Q33" s="476"/>
      <c r="R33" s="477"/>
      <c r="S33" s="478"/>
      <c r="T33" s="479"/>
      <c r="U33" s="479"/>
      <c r="V33" s="479"/>
      <c r="W33" s="494"/>
      <c r="X33" s="480"/>
      <c r="Y33" s="481"/>
      <c r="Z33" s="974"/>
      <c r="AA33" s="975"/>
      <c r="AB33" s="975"/>
      <c r="AC33" s="976"/>
    </row>
    <row r="34" spans="1:29" ht="21" customHeight="1" x14ac:dyDescent="0.45">
      <c r="A34" s="177"/>
      <c r="B34" s="178"/>
      <c r="C34" s="179"/>
      <c r="D34" s="180"/>
      <c r="E34" s="181"/>
      <c r="F34" s="181"/>
      <c r="G34" s="182"/>
      <c r="H34" s="183"/>
      <c r="I34" s="184"/>
      <c r="J34" s="971"/>
      <c r="K34" s="972"/>
      <c r="L34" s="972"/>
      <c r="M34" s="973"/>
      <c r="N34" s="469"/>
      <c r="O34" s="470"/>
      <c r="Q34" s="476"/>
      <c r="R34" s="477"/>
      <c r="S34" s="478"/>
      <c r="T34" s="479"/>
      <c r="U34" s="479"/>
      <c r="V34" s="479"/>
      <c r="W34" s="494"/>
      <c r="X34" s="480"/>
      <c r="Y34" s="481"/>
      <c r="Z34" s="974"/>
      <c r="AA34" s="975"/>
      <c r="AB34" s="975"/>
      <c r="AC34" s="976"/>
    </row>
    <row r="35" spans="1:29" ht="21" customHeight="1" x14ac:dyDescent="0.45">
      <c r="A35" s="177"/>
      <c r="B35" s="178"/>
      <c r="C35" s="179"/>
      <c r="D35" s="180"/>
      <c r="E35" s="189"/>
      <c r="F35" s="189"/>
      <c r="G35" s="190"/>
      <c r="H35" s="191"/>
      <c r="I35" s="192"/>
      <c r="J35" s="971"/>
      <c r="K35" s="972"/>
      <c r="L35" s="972"/>
      <c r="M35" s="973"/>
      <c r="N35" s="469"/>
      <c r="O35" s="470"/>
      <c r="Q35" s="476"/>
      <c r="R35" s="477"/>
      <c r="S35" s="478"/>
      <c r="T35" s="479"/>
      <c r="U35" s="497"/>
      <c r="V35" s="497"/>
      <c r="W35" s="498"/>
      <c r="X35" s="495"/>
      <c r="Y35" s="496"/>
      <c r="Z35" s="974"/>
      <c r="AA35" s="975"/>
      <c r="AB35" s="975"/>
      <c r="AC35" s="976"/>
    </row>
    <row r="36" spans="1:29" ht="21" customHeight="1" x14ac:dyDescent="0.45">
      <c r="A36" s="177"/>
      <c r="B36" s="178"/>
      <c r="C36" s="179"/>
      <c r="D36" s="180"/>
      <c r="E36" s="181"/>
      <c r="F36" s="181"/>
      <c r="G36" s="182"/>
      <c r="H36" s="183"/>
      <c r="I36" s="184"/>
      <c r="J36" s="971"/>
      <c r="K36" s="972"/>
      <c r="L36" s="972"/>
      <c r="M36" s="973"/>
      <c r="N36" s="469"/>
      <c r="O36" s="470"/>
      <c r="Q36" s="476"/>
      <c r="R36" s="477"/>
      <c r="S36" s="478"/>
      <c r="T36" s="479"/>
      <c r="U36" s="479"/>
      <c r="V36" s="479"/>
      <c r="W36" s="494"/>
      <c r="X36" s="480"/>
      <c r="Y36" s="481"/>
      <c r="Z36" s="974"/>
      <c r="AA36" s="975"/>
      <c r="AB36" s="975"/>
      <c r="AC36" s="976"/>
    </row>
    <row r="37" spans="1:29" ht="21" customHeight="1" x14ac:dyDescent="0.45">
      <c r="A37" s="177"/>
      <c r="B37" s="178"/>
      <c r="C37" s="179"/>
      <c r="D37" s="180"/>
      <c r="E37" s="181"/>
      <c r="F37" s="181"/>
      <c r="G37" s="182"/>
      <c r="H37" s="183"/>
      <c r="I37" s="184"/>
      <c r="J37" s="971"/>
      <c r="K37" s="972"/>
      <c r="L37" s="972"/>
      <c r="M37" s="973"/>
      <c r="N37" s="469"/>
      <c r="O37" s="470"/>
      <c r="Q37" s="476"/>
      <c r="R37" s="477"/>
      <c r="S37" s="478"/>
      <c r="T37" s="479"/>
      <c r="U37" s="479"/>
      <c r="V37" s="479"/>
      <c r="W37" s="494"/>
      <c r="X37" s="480"/>
      <c r="Y37" s="481"/>
      <c r="Z37" s="974"/>
      <c r="AA37" s="975"/>
      <c r="AB37" s="975"/>
      <c r="AC37" s="976"/>
    </row>
    <row r="38" spans="1:29" ht="21" customHeight="1" x14ac:dyDescent="0.45">
      <c r="A38" s="177"/>
      <c r="B38" s="178"/>
      <c r="C38" s="179"/>
      <c r="D38" s="180"/>
      <c r="E38" s="189"/>
      <c r="F38" s="189"/>
      <c r="G38" s="190"/>
      <c r="H38" s="191"/>
      <c r="I38" s="192"/>
      <c r="J38" s="971"/>
      <c r="K38" s="972"/>
      <c r="L38" s="972"/>
      <c r="M38" s="973"/>
      <c r="N38" s="469"/>
      <c r="O38" s="470"/>
      <c r="Q38" s="476"/>
      <c r="R38" s="477"/>
      <c r="S38" s="478"/>
      <c r="T38" s="479"/>
      <c r="U38" s="497"/>
      <c r="V38" s="497"/>
      <c r="W38" s="498"/>
      <c r="X38" s="495"/>
      <c r="Y38" s="496"/>
      <c r="Z38" s="974"/>
      <c r="AA38" s="975"/>
      <c r="AB38" s="975"/>
      <c r="AC38" s="976"/>
    </row>
    <row r="39" spans="1:29" ht="21" customHeight="1" x14ac:dyDescent="0.45">
      <c r="A39" s="177"/>
      <c r="B39" s="178"/>
      <c r="C39" s="179"/>
      <c r="D39" s="180"/>
      <c r="E39" s="181"/>
      <c r="F39" s="181"/>
      <c r="G39" s="182"/>
      <c r="H39" s="183"/>
      <c r="I39" s="184"/>
      <c r="J39" s="971"/>
      <c r="K39" s="972"/>
      <c r="L39" s="972"/>
      <c r="M39" s="973"/>
      <c r="N39" s="469"/>
      <c r="O39" s="470"/>
      <c r="Q39" s="476"/>
      <c r="R39" s="477"/>
      <c r="S39" s="478"/>
      <c r="T39" s="479"/>
      <c r="U39" s="479"/>
      <c r="V39" s="479"/>
      <c r="W39" s="494"/>
      <c r="X39" s="480"/>
      <c r="Y39" s="481"/>
      <c r="Z39" s="974"/>
      <c r="AA39" s="975"/>
      <c r="AB39" s="975"/>
      <c r="AC39" s="976"/>
    </row>
    <row r="40" spans="1:29" ht="21" customHeight="1" x14ac:dyDescent="0.45">
      <c r="A40" s="177"/>
      <c r="B40" s="178"/>
      <c r="C40" s="179"/>
      <c r="D40" s="180"/>
      <c r="E40" s="181"/>
      <c r="F40" s="181"/>
      <c r="G40" s="182"/>
      <c r="H40" s="183"/>
      <c r="I40" s="184"/>
      <c r="J40" s="971"/>
      <c r="K40" s="972"/>
      <c r="L40" s="972"/>
      <c r="M40" s="973"/>
      <c r="N40" s="469"/>
      <c r="O40" s="470"/>
      <c r="Q40" s="476"/>
      <c r="R40" s="477"/>
      <c r="S40" s="478"/>
      <c r="T40" s="479"/>
      <c r="U40" s="479"/>
      <c r="V40" s="479"/>
      <c r="W40" s="494"/>
      <c r="X40" s="480"/>
      <c r="Y40" s="481"/>
      <c r="Z40" s="974"/>
      <c r="AA40" s="975"/>
      <c r="AB40" s="975"/>
      <c r="AC40" s="976"/>
    </row>
    <row r="41" spans="1:29" ht="21" customHeight="1" x14ac:dyDescent="0.45">
      <c r="A41" s="177"/>
      <c r="B41" s="178"/>
      <c r="C41" s="179"/>
      <c r="D41" s="180"/>
      <c r="E41" s="189"/>
      <c r="F41" s="189"/>
      <c r="G41" s="190"/>
      <c r="H41" s="191"/>
      <c r="I41" s="192"/>
      <c r="J41" s="971"/>
      <c r="K41" s="972"/>
      <c r="L41" s="972"/>
      <c r="M41" s="973"/>
      <c r="N41" s="469"/>
      <c r="O41" s="470"/>
      <c r="Q41" s="476"/>
      <c r="R41" s="477"/>
      <c r="S41" s="478"/>
      <c r="T41" s="479"/>
      <c r="U41" s="497"/>
      <c r="V41" s="497"/>
      <c r="W41" s="498"/>
      <c r="X41" s="495"/>
      <c r="Y41" s="496"/>
      <c r="Z41" s="974"/>
      <c r="AA41" s="975"/>
      <c r="AB41" s="975"/>
      <c r="AC41" s="976"/>
    </row>
    <row r="42" spans="1:29" ht="21" customHeight="1" x14ac:dyDescent="0.45">
      <c r="A42" s="177"/>
      <c r="B42" s="178"/>
      <c r="C42" s="179"/>
      <c r="D42" s="180"/>
      <c r="E42" s="185"/>
      <c r="F42" s="185"/>
      <c r="G42" s="186"/>
      <c r="H42" s="187"/>
      <c r="I42" s="188"/>
      <c r="J42" s="971"/>
      <c r="K42" s="972"/>
      <c r="L42" s="972"/>
      <c r="M42" s="973"/>
      <c r="N42" s="469"/>
      <c r="O42" s="470"/>
      <c r="Q42" s="476"/>
      <c r="R42" s="477"/>
      <c r="S42" s="478"/>
      <c r="T42" s="479"/>
      <c r="U42" s="499"/>
      <c r="V42" s="499"/>
      <c r="W42" s="500"/>
      <c r="X42" s="489"/>
      <c r="Y42" s="490"/>
      <c r="Z42" s="974"/>
      <c r="AA42" s="975"/>
      <c r="AB42" s="975"/>
      <c r="AC42" s="976"/>
    </row>
    <row r="43" spans="1:29" ht="21" customHeight="1" x14ac:dyDescent="0.45">
      <c r="A43" s="177"/>
      <c r="B43" s="178"/>
      <c r="C43" s="179"/>
      <c r="D43" s="180"/>
      <c r="E43" s="181"/>
      <c r="F43" s="181"/>
      <c r="G43" s="182"/>
      <c r="H43" s="183"/>
      <c r="I43" s="184"/>
      <c r="J43" s="971"/>
      <c r="K43" s="972"/>
      <c r="L43" s="972"/>
      <c r="M43" s="973"/>
      <c r="N43" s="469"/>
      <c r="O43" s="470"/>
      <c r="Q43" s="476"/>
      <c r="R43" s="477"/>
      <c r="S43" s="478"/>
      <c r="T43" s="479"/>
      <c r="U43" s="479"/>
      <c r="V43" s="479"/>
      <c r="W43" s="494"/>
      <c r="X43" s="480"/>
      <c r="Y43" s="481"/>
      <c r="Z43" s="974"/>
      <c r="AA43" s="975"/>
      <c r="AB43" s="975"/>
      <c r="AC43" s="976"/>
    </row>
    <row r="44" spans="1:29" ht="21" customHeight="1" x14ac:dyDescent="0.45">
      <c r="A44" s="193"/>
      <c r="B44" s="194"/>
      <c r="C44" s="195"/>
      <c r="D44" s="196"/>
      <c r="E44" s="197"/>
      <c r="F44" s="197"/>
      <c r="G44" s="198"/>
      <c r="H44" s="199"/>
      <c r="I44" s="200"/>
      <c r="J44" s="977"/>
      <c r="K44" s="978"/>
      <c r="L44" s="978"/>
      <c r="M44" s="979"/>
      <c r="N44" s="469"/>
      <c r="O44" s="470"/>
      <c r="Q44" s="501"/>
      <c r="R44" s="502"/>
      <c r="S44" s="503"/>
      <c r="T44" s="504"/>
      <c r="U44" s="504"/>
      <c r="V44" s="504"/>
      <c r="W44" s="507"/>
      <c r="X44" s="505"/>
      <c r="Y44" s="506"/>
      <c r="Z44" s="980"/>
      <c r="AA44" s="981"/>
      <c r="AB44" s="981"/>
      <c r="AC44" s="982"/>
    </row>
    <row r="45" spans="1:29" x14ac:dyDescent="0.45">
      <c r="M45" s="508"/>
      <c r="N45" s="508"/>
      <c r="O45" s="509"/>
      <c r="AC45" s="508"/>
    </row>
  </sheetData>
  <mergeCells count="93">
    <mergeCell ref="A1:M1"/>
    <mergeCell ref="Q1:AC1"/>
    <mergeCell ref="A3:M3"/>
    <mergeCell ref="Q3:AC3"/>
    <mergeCell ref="A4:M4"/>
    <mergeCell ref="Q4:AC4"/>
    <mergeCell ref="A16:M16"/>
    <mergeCell ref="Q16:AC16"/>
    <mergeCell ref="F6:G6"/>
    <mergeCell ref="K6:L6"/>
    <mergeCell ref="V6:W6"/>
    <mergeCell ref="AA6:AB6"/>
    <mergeCell ref="A8:C8"/>
    <mergeCell ref="Q8:S8"/>
    <mergeCell ref="D11:M11"/>
    <mergeCell ref="D12:M12"/>
    <mergeCell ref="T12:AC12"/>
    <mergeCell ref="D13:M13"/>
    <mergeCell ref="T13:AC13"/>
    <mergeCell ref="T11:AC11"/>
    <mergeCell ref="A18:M18"/>
    <mergeCell ref="Q18:AC18"/>
    <mergeCell ref="A20:B20"/>
    <mergeCell ref="C20:M20"/>
    <mergeCell ref="Q20:R20"/>
    <mergeCell ref="S20:AC20"/>
    <mergeCell ref="F24:F25"/>
    <mergeCell ref="A21:B21"/>
    <mergeCell ref="C21:M21"/>
    <mergeCell ref="Q21:R21"/>
    <mergeCell ref="S21:AC21"/>
    <mergeCell ref="A22:B22"/>
    <mergeCell ref="J22:K22"/>
    <mergeCell ref="L22:M22"/>
    <mergeCell ref="Q22:R22"/>
    <mergeCell ref="AB22:AC22"/>
    <mergeCell ref="A24:A25"/>
    <mergeCell ref="B24:B25"/>
    <mergeCell ref="C24:C25"/>
    <mergeCell ref="D24:D25"/>
    <mergeCell ref="E24:E25"/>
    <mergeCell ref="G24:G25"/>
    <mergeCell ref="H24:H25"/>
    <mergeCell ref="I24:I25"/>
    <mergeCell ref="J24:M25"/>
    <mergeCell ref="Q24:Q25"/>
    <mergeCell ref="Y24:Y25"/>
    <mergeCell ref="Z24:AC25"/>
    <mergeCell ref="J26:M26"/>
    <mergeCell ref="Z26:AC26"/>
    <mergeCell ref="J27:M27"/>
    <mergeCell ref="Z27:AC27"/>
    <mergeCell ref="S24:S25"/>
    <mergeCell ref="T24:T25"/>
    <mergeCell ref="U24:U25"/>
    <mergeCell ref="V24:V25"/>
    <mergeCell ref="W24:W25"/>
    <mergeCell ref="X24:X25"/>
    <mergeCell ref="R24:R25"/>
    <mergeCell ref="J28:M28"/>
    <mergeCell ref="Z28:AC28"/>
    <mergeCell ref="J29:M29"/>
    <mergeCell ref="Z29:AC29"/>
    <mergeCell ref="J30:M30"/>
    <mergeCell ref="Z30:AC30"/>
    <mergeCell ref="J31:M31"/>
    <mergeCell ref="Z31:AC31"/>
    <mergeCell ref="J32:M32"/>
    <mergeCell ref="Z32:AC32"/>
    <mergeCell ref="J33:M33"/>
    <mergeCell ref="Z33:AC33"/>
    <mergeCell ref="J34:M34"/>
    <mergeCell ref="Z34:AC34"/>
    <mergeCell ref="J35:M35"/>
    <mergeCell ref="Z35:AC35"/>
    <mergeCell ref="J36:M36"/>
    <mergeCell ref="Z36:AC36"/>
    <mergeCell ref="J37:M37"/>
    <mergeCell ref="Z37:AC37"/>
    <mergeCell ref="J38:M38"/>
    <mergeCell ref="Z38:AC38"/>
    <mergeCell ref="J39:M39"/>
    <mergeCell ref="Z39:AC39"/>
    <mergeCell ref="J43:M43"/>
    <mergeCell ref="Z43:AC43"/>
    <mergeCell ref="J44:M44"/>
    <mergeCell ref="Z44:AC44"/>
    <mergeCell ref="J40:M40"/>
    <mergeCell ref="Z40:AC40"/>
    <mergeCell ref="J41:M41"/>
    <mergeCell ref="Z41:AC41"/>
    <mergeCell ref="J42:M42"/>
    <mergeCell ref="Z42:AC42"/>
  </mergeCells>
  <phoneticPr fontId="4"/>
  <conditionalFormatting sqref="D22:E22">
    <cfRule type="cellIs" dxfId="16" priority="7" operator="equal">
      <formula>""</formula>
    </cfRule>
  </conditionalFormatting>
  <conditionalFormatting sqref="D11:G13">
    <cfRule type="cellIs" dxfId="15" priority="3" operator="equal">
      <formula>""</formula>
    </cfRule>
  </conditionalFormatting>
  <conditionalFormatting sqref="E6:F6 A8 C20:C21">
    <cfRule type="cellIs" dxfId="14" priority="15" operator="equal">
      <formula>""</formula>
    </cfRule>
  </conditionalFormatting>
  <conditionalFormatting sqref="G22">
    <cfRule type="cellIs" dxfId="13" priority="9" operator="equal">
      <formula>""</formula>
    </cfRule>
  </conditionalFormatting>
  <conditionalFormatting sqref="I6">
    <cfRule type="cellIs" dxfId="12" priority="13" operator="equal">
      <formula>""</formula>
    </cfRule>
  </conditionalFormatting>
  <conditionalFormatting sqref="I22">
    <cfRule type="cellIs" dxfId="11" priority="8" operator="equal">
      <formula>""</formula>
    </cfRule>
  </conditionalFormatting>
  <conditionalFormatting sqref="K6">
    <cfRule type="cellIs" dxfId="10" priority="14" operator="equal">
      <formula>""</formula>
    </cfRule>
  </conditionalFormatting>
  <conditionalFormatting sqref="Q8 S20:S21">
    <cfRule type="cellIs" dxfId="9" priority="16" operator="equal">
      <formula>""</formula>
    </cfRule>
  </conditionalFormatting>
  <conditionalFormatting sqref="T22:U22">
    <cfRule type="cellIs" dxfId="8" priority="4" operator="equal">
      <formula>""</formula>
    </cfRule>
  </conditionalFormatting>
  <conditionalFormatting sqref="T11:W13">
    <cfRule type="cellIs" dxfId="7" priority="1" operator="equal">
      <formula>""</formula>
    </cfRule>
  </conditionalFormatting>
  <conditionalFormatting sqref="U6:V6">
    <cfRule type="cellIs" dxfId="6" priority="12" operator="equal">
      <formula>""</formula>
    </cfRule>
  </conditionalFormatting>
  <conditionalFormatting sqref="W22">
    <cfRule type="cellIs" dxfId="5" priority="6" operator="equal">
      <formula>""</formula>
    </cfRule>
  </conditionalFormatting>
  <conditionalFormatting sqref="Y6">
    <cfRule type="cellIs" dxfId="4" priority="10" operator="equal">
      <formula>""</formula>
    </cfRule>
  </conditionalFormatting>
  <conditionalFormatting sqref="Y22">
    <cfRule type="cellIs" dxfId="3" priority="5" operator="equal">
      <formula>""</formula>
    </cfRule>
  </conditionalFormatting>
  <conditionalFormatting sqref="AA6">
    <cfRule type="cellIs" dxfId="2" priority="11" operator="equal">
      <formula>""</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08D7-377F-4831-82E5-7D11082D5E6C}">
  <dimension ref="A1:BE51"/>
  <sheetViews>
    <sheetView zoomScale="90" zoomScaleNormal="90" workbookViewId="0"/>
  </sheetViews>
  <sheetFormatPr defaultColWidth="3.3984375" defaultRowHeight="18" x14ac:dyDescent="0.45"/>
  <cols>
    <col min="1" max="27" width="3.3984375" style="1044"/>
    <col min="28" max="28" width="3" style="202" customWidth="1"/>
    <col min="29" max="29" width="3" style="152" customWidth="1"/>
    <col min="30" max="16384" width="3.3984375" style="1044"/>
  </cols>
  <sheetData>
    <row r="1" spans="1:57" x14ac:dyDescent="0.45">
      <c r="A1" s="1076"/>
      <c r="B1" s="1077" t="s">
        <v>458</v>
      </c>
      <c r="C1" s="1077"/>
      <c r="D1" s="1077"/>
      <c r="E1" s="1077"/>
      <c r="F1" s="1077"/>
      <c r="G1" s="1077"/>
      <c r="H1" s="1077"/>
      <c r="I1" s="1077"/>
      <c r="J1" s="1077"/>
      <c r="K1" s="1076"/>
      <c r="L1" s="1076"/>
      <c r="M1" s="1076"/>
      <c r="N1" s="1076"/>
      <c r="O1" s="1076"/>
      <c r="P1" s="1076"/>
      <c r="Q1" s="1076"/>
      <c r="R1" s="1076"/>
      <c r="S1" s="1076"/>
      <c r="T1" s="1076"/>
      <c r="U1" s="1076"/>
      <c r="V1" s="1076"/>
      <c r="W1" s="1076"/>
      <c r="X1" s="1076"/>
      <c r="Y1" s="1076"/>
      <c r="Z1" s="1076"/>
      <c r="AA1" s="1076"/>
      <c r="AB1" s="1078"/>
      <c r="AC1" s="151"/>
      <c r="AD1" s="1043"/>
      <c r="AE1" s="1043" t="s">
        <v>458</v>
      </c>
      <c r="AF1" s="1043"/>
      <c r="AG1" s="1043"/>
      <c r="AH1" s="1043"/>
      <c r="AI1" s="1043"/>
      <c r="AJ1" s="1043"/>
      <c r="AK1" s="1043"/>
      <c r="AL1" s="1043"/>
      <c r="AM1" s="1043"/>
    </row>
    <row r="2" spans="1:57" ht="9" customHeight="1" x14ac:dyDescent="0.45">
      <c r="A2" s="1076"/>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8"/>
      <c r="AC2" s="153"/>
    </row>
    <row r="3" spans="1:57" x14ac:dyDescent="0.45">
      <c r="A3" s="1076"/>
      <c r="B3" s="1079" t="s">
        <v>461</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80"/>
      <c r="AC3" s="155"/>
      <c r="AD3" s="1046"/>
      <c r="AE3" s="1045" t="s">
        <v>461</v>
      </c>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52"/>
    </row>
    <row r="4" spans="1:57" ht="19.2" x14ac:dyDescent="0.45">
      <c r="A4" s="1076"/>
      <c r="B4" s="1081" t="s">
        <v>400</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0"/>
      <c r="AC4" s="157"/>
      <c r="AD4" s="1048"/>
      <c r="AE4" s="1047" t="s">
        <v>400</v>
      </c>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9"/>
    </row>
    <row r="5" spans="1:57" x14ac:dyDescent="0.45">
      <c r="A5" s="1076"/>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80"/>
      <c r="AC5" s="158"/>
    </row>
    <row r="6" spans="1:57" s="1043" customFormat="1" ht="13.95" customHeight="1" thickBot="1" x14ac:dyDescent="0.5">
      <c r="AB6" s="1050"/>
      <c r="AC6" s="160"/>
    </row>
    <row r="7" spans="1:57" s="1043" customFormat="1" ht="13.95" customHeight="1" x14ac:dyDescent="0.45">
      <c r="B7" s="1051"/>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3"/>
      <c r="AB7" s="1054"/>
      <c r="AC7" s="161"/>
      <c r="AE7" s="1051"/>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3"/>
    </row>
    <row r="8" spans="1:57" s="1043" customFormat="1" ht="13.95" customHeight="1" x14ac:dyDescent="0.45">
      <c r="B8" s="1055"/>
      <c r="AA8" s="1056"/>
      <c r="AB8" s="202"/>
      <c r="AC8" s="161"/>
      <c r="AE8" s="1055"/>
      <c r="BD8" s="1056"/>
    </row>
    <row r="9" spans="1:57" s="1043" customFormat="1" ht="13.95" customHeight="1" x14ac:dyDescent="0.45">
      <c r="B9" s="1055"/>
      <c r="AA9" s="1056"/>
      <c r="AB9" s="202"/>
      <c r="AC9" s="161"/>
      <c r="AE9" s="1055"/>
      <c r="BD9" s="1056"/>
    </row>
    <row r="10" spans="1:57" s="1043" customFormat="1" ht="13.95" customHeight="1" x14ac:dyDescent="0.45">
      <c r="B10" s="1055"/>
      <c r="AA10" s="1056"/>
      <c r="AB10" s="202"/>
      <c r="AC10" s="161"/>
      <c r="AE10" s="1055"/>
      <c r="BD10" s="1056"/>
    </row>
    <row r="11" spans="1:57" s="1043" customFormat="1" ht="13.95" customHeight="1" x14ac:dyDescent="0.45">
      <c r="B11" s="1055"/>
      <c r="AA11" s="1056"/>
      <c r="AB11" s="202"/>
      <c r="AC11" s="163"/>
      <c r="AE11" s="1055"/>
      <c r="BD11" s="1056"/>
    </row>
    <row r="12" spans="1:57" s="1043" customFormat="1" ht="13.95" customHeight="1" x14ac:dyDescent="0.45">
      <c r="B12" s="1055"/>
      <c r="AA12" s="1056"/>
      <c r="AB12" s="202"/>
      <c r="AC12" s="163"/>
      <c r="AE12" s="1055"/>
      <c r="BD12" s="1056"/>
    </row>
    <row r="13" spans="1:57" s="1043" customFormat="1" ht="13.95" customHeight="1" x14ac:dyDescent="0.45">
      <c r="B13" s="1055"/>
      <c r="AA13" s="1056"/>
      <c r="AB13" s="202"/>
      <c r="AC13" s="163"/>
      <c r="AE13" s="1055"/>
      <c r="BD13" s="1056"/>
    </row>
    <row r="14" spans="1:57" s="1043" customFormat="1" ht="13.95" customHeight="1" x14ac:dyDescent="0.45">
      <c r="B14" s="1055"/>
      <c r="AA14" s="1056"/>
      <c r="AB14" s="202"/>
      <c r="AC14" s="163"/>
      <c r="AE14" s="1055"/>
      <c r="BD14" s="1056"/>
    </row>
    <row r="15" spans="1:57" s="1043" customFormat="1" ht="13.95" customHeight="1" x14ac:dyDescent="0.45">
      <c r="B15" s="1055"/>
      <c r="AA15" s="1056"/>
      <c r="AB15" s="202"/>
      <c r="AC15" s="163"/>
      <c r="AE15" s="1055"/>
      <c r="BD15" s="1056"/>
    </row>
    <row r="16" spans="1:57" s="1043" customFormat="1" ht="13.95" customHeight="1" x14ac:dyDescent="0.45">
      <c r="B16" s="1055"/>
      <c r="AA16" s="1056"/>
      <c r="AB16" s="202"/>
      <c r="AC16" s="164"/>
      <c r="AE16" s="1055"/>
      <c r="BD16" s="1056"/>
    </row>
    <row r="17" spans="2:56" s="1043" customFormat="1" ht="13.95" customHeight="1" x14ac:dyDescent="0.45">
      <c r="B17" s="1055"/>
      <c r="AA17" s="1056"/>
      <c r="AB17" s="1057"/>
      <c r="AC17" s="164"/>
      <c r="AE17" s="1055"/>
      <c r="BD17" s="1056"/>
    </row>
    <row r="18" spans="2:56" s="1043" customFormat="1" ht="13.95" customHeight="1" x14ac:dyDescent="0.45">
      <c r="B18" s="1055"/>
      <c r="AA18" s="1056"/>
      <c r="AB18" s="203"/>
      <c r="AC18" s="151"/>
      <c r="AE18" s="1055"/>
      <c r="BD18" s="1056"/>
    </row>
    <row r="19" spans="2:56" s="1043" customFormat="1" ht="13.95" customHeight="1" x14ac:dyDescent="0.45">
      <c r="B19" s="1055"/>
      <c r="AA19" s="1056"/>
      <c r="AB19" s="203"/>
      <c r="AC19" s="161"/>
      <c r="AE19" s="1055"/>
      <c r="BD19" s="1056"/>
    </row>
    <row r="20" spans="2:56" s="1043" customFormat="1" ht="13.95" customHeight="1" x14ac:dyDescent="0.45">
      <c r="B20" s="1055"/>
      <c r="AA20" s="1056"/>
      <c r="AB20" s="203"/>
      <c r="AC20" s="165"/>
      <c r="AE20" s="1055"/>
      <c r="BD20" s="1056"/>
    </row>
    <row r="21" spans="2:56" s="1043" customFormat="1" ht="13.95" customHeight="1" x14ac:dyDescent="0.45">
      <c r="B21" s="1055"/>
      <c r="AA21" s="1056"/>
      <c r="AB21" s="203"/>
      <c r="AC21" s="161"/>
      <c r="AE21" s="1055"/>
      <c r="BD21" s="1056"/>
    </row>
    <row r="22" spans="2:56" s="1043" customFormat="1" ht="13.95" customHeight="1" x14ac:dyDescent="0.45">
      <c r="B22" s="1055"/>
      <c r="AA22" s="1056"/>
      <c r="AB22" s="203"/>
      <c r="AC22" s="163"/>
      <c r="AE22" s="1055"/>
      <c r="BD22" s="1056"/>
    </row>
    <row r="23" spans="2:56" s="1043" customFormat="1" ht="13.95" customHeight="1" x14ac:dyDescent="0.45">
      <c r="B23" s="1055"/>
      <c r="AA23" s="1056"/>
      <c r="AB23" s="203"/>
      <c r="AC23" s="163"/>
      <c r="AE23" s="1055"/>
      <c r="BD23" s="1056"/>
    </row>
    <row r="24" spans="2:56" s="1043" customFormat="1" ht="13.95" customHeight="1" x14ac:dyDescent="0.45">
      <c r="B24" s="1055"/>
      <c r="J24" s="1058" t="s">
        <v>401</v>
      </c>
      <c r="K24" s="1059"/>
      <c r="L24" s="1059"/>
      <c r="M24" s="1059"/>
      <c r="N24" s="1059"/>
      <c r="O24" s="1059"/>
      <c r="P24" s="1059"/>
      <c r="Q24" s="1059"/>
      <c r="R24" s="1059"/>
      <c r="S24" s="1060"/>
      <c r="AA24" s="1056"/>
      <c r="AB24" s="203"/>
      <c r="AC24" s="167"/>
      <c r="AE24" s="1055"/>
      <c r="AM24" s="1061"/>
      <c r="AN24" s="1061"/>
      <c r="AO24" s="1061"/>
      <c r="AP24" s="1061"/>
      <c r="AQ24" s="1061"/>
      <c r="AR24" s="1061"/>
      <c r="AS24" s="1061"/>
      <c r="AT24" s="1061"/>
      <c r="AU24" s="1061"/>
      <c r="AV24" s="1061"/>
      <c r="BD24" s="1056"/>
    </row>
    <row r="25" spans="2:56" s="1043" customFormat="1" ht="13.95" customHeight="1" x14ac:dyDescent="0.45">
      <c r="B25" s="1055"/>
      <c r="J25" s="1062"/>
      <c r="K25" s="1061"/>
      <c r="L25" s="1061"/>
      <c r="M25" s="1061"/>
      <c r="N25" s="1061"/>
      <c r="O25" s="1061"/>
      <c r="P25" s="1061"/>
      <c r="Q25" s="1061"/>
      <c r="R25" s="1061"/>
      <c r="S25" s="1063"/>
      <c r="AA25" s="1056"/>
      <c r="AB25" s="203"/>
      <c r="AC25" s="161"/>
      <c r="AE25" s="1055"/>
      <c r="AM25" s="1061"/>
      <c r="AN25" s="1061"/>
      <c r="AO25" s="1061"/>
      <c r="AP25" s="1061"/>
      <c r="AQ25" s="1061"/>
      <c r="AR25" s="1061"/>
      <c r="AS25" s="1061"/>
      <c r="AT25" s="1061"/>
      <c r="AU25" s="1061"/>
      <c r="AV25" s="1061"/>
      <c r="BD25" s="1056"/>
    </row>
    <row r="26" spans="2:56" s="1043" customFormat="1" ht="13.95" customHeight="1" x14ac:dyDescent="0.45">
      <c r="B26" s="1055"/>
      <c r="J26" s="1062"/>
      <c r="K26" s="1061"/>
      <c r="L26" s="1061"/>
      <c r="M26" s="1061"/>
      <c r="N26" s="1061"/>
      <c r="O26" s="1061"/>
      <c r="P26" s="1061"/>
      <c r="Q26" s="1061"/>
      <c r="R26" s="1061"/>
      <c r="S26" s="1063"/>
      <c r="AA26" s="1056"/>
      <c r="AB26" s="203"/>
      <c r="AC26" s="165"/>
      <c r="AE26" s="1055"/>
      <c r="AM26" s="1061"/>
      <c r="AN26" s="1061"/>
      <c r="AO26" s="1061"/>
      <c r="AP26" s="1061"/>
      <c r="AQ26" s="1061"/>
      <c r="AR26" s="1061"/>
      <c r="AS26" s="1061"/>
      <c r="AT26" s="1061"/>
      <c r="AU26" s="1061"/>
      <c r="AV26" s="1061"/>
      <c r="BD26" s="1056"/>
    </row>
    <row r="27" spans="2:56" s="1043" customFormat="1" ht="13.95" customHeight="1" x14ac:dyDescent="0.45">
      <c r="B27" s="1055"/>
      <c r="J27" s="1062"/>
      <c r="K27" s="1061"/>
      <c r="L27" s="1061"/>
      <c r="M27" s="1061"/>
      <c r="N27" s="1061"/>
      <c r="O27" s="1061"/>
      <c r="P27" s="1061"/>
      <c r="Q27" s="1061"/>
      <c r="R27" s="1061"/>
      <c r="S27" s="1063"/>
      <c r="AA27" s="1056"/>
      <c r="AB27" s="203"/>
      <c r="AC27" s="165"/>
      <c r="AE27" s="1055"/>
      <c r="AM27" s="1061"/>
      <c r="AN27" s="1061"/>
      <c r="AO27" s="1061"/>
      <c r="AP27" s="1061"/>
      <c r="AQ27" s="1061"/>
      <c r="AR27" s="1061"/>
      <c r="AS27" s="1061"/>
      <c r="AT27" s="1061"/>
      <c r="AU27" s="1061"/>
      <c r="AV27" s="1061"/>
      <c r="BD27" s="1056"/>
    </row>
    <row r="28" spans="2:56" s="1043" customFormat="1" ht="13.95" customHeight="1" x14ac:dyDescent="0.45">
      <c r="B28" s="1055"/>
      <c r="J28" s="1062"/>
      <c r="K28" s="1061"/>
      <c r="L28" s="1061"/>
      <c r="M28" s="1061"/>
      <c r="N28" s="1061"/>
      <c r="O28" s="1061"/>
      <c r="P28" s="1061"/>
      <c r="Q28" s="1061"/>
      <c r="R28" s="1061"/>
      <c r="S28" s="1063"/>
      <c r="AA28" s="1056"/>
      <c r="AB28" s="203"/>
      <c r="AC28" s="176"/>
      <c r="AE28" s="1055"/>
      <c r="AM28" s="1061"/>
      <c r="AN28" s="1061"/>
      <c r="AO28" s="1061"/>
      <c r="AP28" s="1061"/>
      <c r="AQ28" s="1061"/>
      <c r="AR28" s="1061"/>
      <c r="AS28" s="1061"/>
      <c r="AT28" s="1061"/>
      <c r="AU28" s="1061"/>
      <c r="AV28" s="1061"/>
      <c r="BD28" s="1056"/>
    </row>
    <row r="29" spans="2:56" s="1043" customFormat="1" ht="13.95" customHeight="1" x14ac:dyDescent="0.45">
      <c r="B29" s="1055"/>
      <c r="J29" s="1062"/>
      <c r="K29" s="1061"/>
      <c r="L29" s="1061"/>
      <c r="M29" s="1061"/>
      <c r="N29" s="1061"/>
      <c r="O29" s="1061"/>
      <c r="P29" s="1061"/>
      <c r="Q29" s="1061"/>
      <c r="R29" s="1061"/>
      <c r="S29" s="1063"/>
      <c r="AA29" s="1056"/>
      <c r="AB29" s="203"/>
      <c r="AC29" s="176"/>
      <c r="AE29" s="1055"/>
      <c r="AM29" s="1061"/>
      <c r="AN29" s="1061"/>
      <c r="AO29" s="1061"/>
      <c r="AP29" s="1061"/>
      <c r="AQ29" s="1061"/>
      <c r="AR29" s="1061"/>
      <c r="AS29" s="1061"/>
      <c r="AT29" s="1061"/>
      <c r="AU29" s="1061"/>
      <c r="AV29" s="1061"/>
      <c r="BD29" s="1056"/>
    </row>
    <row r="30" spans="2:56" s="1043" customFormat="1" ht="13.95" customHeight="1" x14ac:dyDescent="0.45">
      <c r="B30" s="1055"/>
      <c r="J30" s="1064"/>
      <c r="K30" s="1065"/>
      <c r="L30" s="1065"/>
      <c r="M30" s="1065"/>
      <c r="N30" s="1065"/>
      <c r="O30" s="1065"/>
      <c r="P30" s="1065"/>
      <c r="Q30" s="1065"/>
      <c r="R30" s="1065"/>
      <c r="S30" s="1066"/>
      <c r="AA30" s="1056"/>
      <c r="AB30" s="203"/>
      <c r="AC30" s="176"/>
      <c r="AE30" s="1055"/>
      <c r="AM30" s="1061"/>
      <c r="AN30" s="1061"/>
      <c r="AO30" s="1061"/>
      <c r="AP30" s="1061"/>
      <c r="AQ30" s="1061"/>
      <c r="AR30" s="1061"/>
      <c r="AS30" s="1061"/>
      <c r="AT30" s="1061"/>
      <c r="AU30" s="1061"/>
      <c r="AV30" s="1061"/>
      <c r="BD30" s="1056"/>
    </row>
    <row r="31" spans="2:56" s="1043" customFormat="1" ht="13.95" customHeight="1" x14ac:dyDescent="0.45">
      <c r="B31" s="1055"/>
      <c r="AA31" s="1056"/>
      <c r="AB31" s="203"/>
      <c r="AC31" s="176"/>
      <c r="AE31" s="1055"/>
      <c r="BD31" s="1056"/>
    </row>
    <row r="32" spans="2:56" s="1043" customFormat="1" ht="13.95" customHeight="1" x14ac:dyDescent="0.45">
      <c r="B32" s="1055"/>
      <c r="AA32" s="1056"/>
      <c r="AB32" s="203"/>
      <c r="AC32" s="176"/>
      <c r="AE32" s="1055"/>
      <c r="BD32" s="1056"/>
    </row>
    <row r="33" spans="2:56" s="1043" customFormat="1" ht="13.95" customHeight="1" x14ac:dyDescent="0.45">
      <c r="B33" s="1055"/>
      <c r="AA33" s="1056"/>
      <c r="AB33" s="203"/>
      <c r="AC33" s="176"/>
      <c r="AE33" s="1055"/>
      <c r="BD33" s="1056"/>
    </row>
    <row r="34" spans="2:56" s="1043" customFormat="1" ht="13.95" customHeight="1" x14ac:dyDescent="0.45">
      <c r="B34" s="1055"/>
      <c r="AA34" s="1056"/>
      <c r="AB34" s="203"/>
      <c r="AC34" s="176"/>
      <c r="AE34" s="1055"/>
      <c r="BD34" s="1056"/>
    </row>
    <row r="35" spans="2:56" s="1043" customFormat="1" ht="13.95" customHeight="1" x14ac:dyDescent="0.45">
      <c r="B35" s="1055"/>
      <c r="AA35" s="1056"/>
      <c r="AB35" s="203"/>
      <c r="AC35" s="176"/>
      <c r="AE35" s="1055"/>
      <c r="BD35" s="1056"/>
    </row>
    <row r="36" spans="2:56" s="1043" customFormat="1" ht="13.95" customHeight="1" x14ac:dyDescent="0.45">
      <c r="B36" s="1055"/>
      <c r="AA36" s="1056"/>
      <c r="AB36" s="203"/>
      <c r="AC36" s="176"/>
      <c r="AE36" s="1055"/>
      <c r="BD36" s="1056"/>
    </row>
    <row r="37" spans="2:56" s="1043" customFormat="1" ht="13.95" customHeight="1" x14ac:dyDescent="0.45">
      <c r="B37" s="1055"/>
      <c r="AA37" s="1056"/>
      <c r="AB37" s="203"/>
      <c r="AC37" s="176"/>
      <c r="AE37" s="1055"/>
      <c r="AJ37" s="1067"/>
      <c r="BD37" s="1056"/>
    </row>
    <row r="38" spans="2:56" s="1043" customFormat="1" ht="13.95" customHeight="1" x14ac:dyDescent="0.45">
      <c r="B38" s="1055"/>
      <c r="AA38" s="1056"/>
      <c r="AB38" s="203"/>
      <c r="AC38" s="176"/>
      <c r="AE38" s="1055"/>
      <c r="BD38" s="1056"/>
    </row>
    <row r="39" spans="2:56" s="1043" customFormat="1" ht="13.95" customHeight="1" x14ac:dyDescent="0.45">
      <c r="B39" s="1055"/>
      <c r="AA39" s="1056"/>
      <c r="AB39" s="203"/>
      <c r="AC39" s="176"/>
      <c r="AE39" s="1055"/>
      <c r="BD39" s="1056"/>
    </row>
    <row r="40" spans="2:56" s="1043" customFormat="1" ht="13.95" customHeight="1" x14ac:dyDescent="0.45">
      <c r="B40" s="1055"/>
      <c r="AA40" s="1056"/>
      <c r="AB40" s="202"/>
      <c r="AC40" s="176"/>
      <c r="AE40" s="1055"/>
      <c r="BD40" s="1056"/>
    </row>
    <row r="41" spans="2:56" s="1043" customFormat="1" ht="13.95" customHeight="1" x14ac:dyDescent="0.45">
      <c r="B41" s="1055"/>
      <c r="AA41" s="1056"/>
      <c r="AB41" s="202"/>
      <c r="AC41" s="176"/>
      <c r="AE41" s="1055"/>
      <c r="BD41" s="1056"/>
    </row>
    <row r="42" spans="2:56" s="1043" customFormat="1" ht="13.95" customHeight="1" x14ac:dyDescent="0.45">
      <c r="B42" s="1055"/>
      <c r="AA42" s="1056"/>
      <c r="AB42" s="202"/>
      <c r="AC42" s="176"/>
      <c r="AE42" s="1055"/>
      <c r="BD42" s="1056"/>
    </row>
    <row r="43" spans="2:56" s="1043" customFormat="1" ht="13.95" customHeight="1" x14ac:dyDescent="0.45">
      <c r="B43" s="1055"/>
      <c r="AA43" s="1056"/>
      <c r="AB43" s="202"/>
      <c r="AC43" s="176"/>
      <c r="AE43" s="1055"/>
      <c r="BD43" s="1056"/>
    </row>
    <row r="44" spans="2:56" s="1043" customFormat="1" ht="13.95" customHeight="1" x14ac:dyDescent="0.45">
      <c r="B44" s="1055"/>
      <c r="AA44" s="1056"/>
      <c r="AB44" s="202"/>
      <c r="AC44" s="176"/>
      <c r="AE44" s="1055"/>
      <c r="BD44" s="1056"/>
    </row>
    <row r="45" spans="2:56" s="1043" customFormat="1" ht="13.95" customHeight="1" x14ac:dyDescent="0.45">
      <c r="B45" s="1055"/>
      <c r="AA45" s="1056"/>
      <c r="AB45" s="202"/>
      <c r="AC45" s="176"/>
      <c r="AE45" s="1055"/>
      <c r="BD45" s="1056"/>
    </row>
    <row r="46" spans="2:56" s="1043" customFormat="1" ht="13.95" customHeight="1" x14ac:dyDescent="0.45">
      <c r="B46" s="1055"/>
      <c r="AA46" s="1056"/>
      <c r="AB46" s="202"/>
      <c r="AC46" s="176"/>
      <c r="AE46" s="1055"/>
      <c r="BD46" s="1056"/>
    </row>
    <row r="47" spans="2:56" s="1043" customFormat="1" ht="13.95" customHeight="1" x14ac:dyDescent="0.45">
      <c r="B47" s="1055"/>
      <c r="AA47" s="1056"/>
      <c r="AB47" s="202"/>
      <c r="AC47" s="201"/>
      <c r="AE47" s="1055"/>
      <c r="BD47" s="1056"/>
    </row>
    <row r="48" spans="2:56" s="1043" customFormat="1" ht="13.8" thickBot="1" x14ac:dyDescent="0.5">
      <c r="B48" s="1068"/>
      <c r="C48" s="1069"/>
      <c r="D48" s="1069"/>
      <c r="E48" s="1069"/>
      <c r="F48" s="1069"/>
      <c r="G48" s="1069"/>
      <c r="H48" s="1069"/>
      <c r="I48" s="1069"/>
      <c r="J48" s="1069"/>
      <c r="K48" s="1069"/>
      <c r="L48" s="1069"/>
      <c r="M48" s="1069"/>
      <c r="N48" s="1069"/>
      <c r="O48" s="1069"/>
      <c r="P48" s="1069"/>
      <c r="Q48" s="1069"/>
      <c r="R48" s="1069"/>
      <c r="S48" s="1069"/>
      <c r="T48" s="1069"/>
      <c r="U48" s="1069"/>
      <c r="V48" s="1069"/>
      <c r="W48" s="1069"/>
      <c r="X48" s="1069"/>
      <c r="Y48" s="1069"/>
      <c r="Z48" s="1069"/>
      <c r="AA48" s="1070"/>
      <c r="AB48" s="202"/>
      <c r="AC48" s="201"/>
      <c r="AE48" s="1068"/>
      <c r="AF48" s="1069"/>
      <c r="AG48" s="1069"/>
      <c r="AH48" s="1069"/>
      <c r="AI48" s="1069"/>
      <c r="AJ48" s="1069"/>
      <c r="AK48" s="1069"/>
      <c r="AL48" s="1069"/>
      <c r="AM48" s="1069"/>
      <c r="AN48" s="1069"/>
      <c r="AO48" s="1069"/>
      <c r="AP48" s="1069"/>
      <c r="AQ48" s="1069"/>
      <c r="AR48" s="1069"/>
      <c r="AS48" s="1069"/>
      <c r="AT48" s="1069"/>
      <c r="AU48" s="1069"/>
      <c r="AV48" s="1069"/>
      <c r="AW48" s="1069"/>
      <c r="AX48" s="1069"/>
      <c r="AY48" s="1069"/>
      <c r="AZ48" s="1069"/>
      <c r="BA48" s="1069"/>
      <c r="BB48" s="1069"/>
      <c r="BC48" s="1069"/>
      <c r="BD48" s="1070"/>
    </row>
    <row r="49" spans="2:56" s="1043" customFormat="1" ht="13.8" thickBot="1" x14ac:dyDescent="0.5">
      <c r="AB49" s="202"/>
      <c r="AC49" s="201"/>
    </row>
    <row r="50" spans="2:56" s="1043" customFormat="1" ht="184.95" customHeight="1" thickBot="1" x14ac:dyDescent="0.5">
      <c r="B50" s="1071" t="s">
        <v>402</v>
      </c>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3"/>
      <c r="AB50" s="202"/>
      <c r="AC50" s="201"/>
      <c r="AD50" s="1074"/>
      <c r="AE50" s="1071" t="s">
        <v>403</v>
      </c>
      <c r="AF50" s="1072"/>
      <c r="AG50" s="1072"/>
      <c r="AH50" s="1072"/>
      <c r="AI50" s="1072"/>
      <c r="AJ50" s="1072"/>
      <c r="AK50" s="1072"/>
      <c r="AL50" s="1072"/>
      <c r="AM50" s="1072"/>
      <c r="AN50" s="1072"/>
      <c r="AO50" s="1072"/>
      <c r="AP50" s="1072"/>
      <c r="AQ50" s="1072"/>
      <c r="AR50" s="1072"/>
      <c r="AS50" s="1072"/>
      <c r="AT50" s="1072"/>
      <c r="AU50" s="1072"/>
      <c r="AV50" s="1072"/>
      <c r="AW50" s="1072"/>
      <c r="AX50" s="1072"/>
      <c r="AY50" s="1072"/>
      <c r="AZ50" s="1072"/>
      <c r="BA50" s="1072"/>
      <c r="BB50" s="1072"/>
      <c r="BC50" s="1072"/>
      <c r="BD50" s="1073"/>
    </row>
    <row r="51" spans="2:56" s="1043" customFormat="1" ht="13.2" x14ac:dyDescent="0.45">
      <c r="AA51" s="1075"/>
      <c r="AB51" s="202"/>
      <c r="AC51" s="201"/>
      <c r="BD51" s="1075"/>
    </row>
  </sheetData>
  <sheetProtection algorithmName="SHA-512" hashValue="U7XdZeiow4rKkdjHpoLjh/o6tMslrOO+wTAsaglNAlOCBowrxU3XsLeHebTXRN5X5zdNkaFsWAKIsq7sO53EGg==" saltValue="NdZMzcv7JlhA/uqBTj6JzQ==" spinCount="100000" sheet="1" objects="1" scenarios="1"/>
  <mergeCells count="8">
    <mergeCell ref="B50:AA50"/>
    <mergeCell ref="AE50:BD50"/>
    <mergeCell ref="B3:AA3"/>
    <mergeCell ref="AE3:BD3"/>
    <mergeCell ref="B4:AA4"/>
    <mergeCell ref="AE4:BD4"/>
    <mergeCell ref="J24:S30"/>
    <mergeCell ref="AM24:AV30"/>
  </mergeCells>
  <phoneticPr fontId="4"/>
  <dataValidations count="1">
    <dataValidation type="list" allowBlank="1" showInputMessage="1" showErrorMessage="1" sqref="AB18:AB19" xr:uid="{787482E8-0403-45CF-AB0A-F02A8B33D665}">
      <formula1>"未回収,回収済み,公社に提出済み"</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13E3-3C1B-40C1-80DD-2FA956E68B26}">
  <dimension ref="A1:BA42"/>
  <sheetViews>
    <sheetView zoomScaleNormal="100" zoomScaleSheetLayoutView="50" workbookViewId="0">
      <selection activeCell="A2" sqref="A2"/>
    </sheetView>
  </sheetViews>
  <sheetFormatPr defaultColWidth="3" defaultRowHeight="15.6" customHeight="1" x14ac:dyDescent="0.45"/>
  <cols>
    <col min="1" max="26" width="3" style="432"/>
    <col min="27" max="27" width="1.59765625" style="432" customWidth="1"/>
    <col min="28" max="16384" width="3" style="432"/>
  </cols>
  <sheetData>
    <row r="1" spans="1:53" ht="15.6" customHeight="1" x14ac:dyDescent="0.45">
      <c r="A1" s="431" t="s">
        <v>438</v>
      </c>
      <c r="AA1" s="433"/>
      <c r="AB1" s="431" t="s">
        <v>438</v>
      </c>
    </row>
    <row r="2" spans="1:53" ht="15.6" customHeight="1" x14ac:dyDescent="0.45">
      <c r="AA2" s="433"/>
    </row>
    <row r="3" spans="1:53" ht="15.6" customHeight="1" x14ac:dyDescent="0.45">
      <c r="A3" s="432" t="s">
        <v>406</v>
      </c>
      <c r="AA3" s="433"/>
      <c r="AB3" s="432" t="s">
        <v>406</v>
      </c>
    </row>
    <row r="4" spans="1:53" ht="15.6" customHeight="1" x14ac:dyDescent="0.45">
      <c r="E4" s="432" t="s">
        <v>407</v>
      </c>
      <c r="AA4" s="433"/>
      <c r="AF4" s="432" t="s">
        <v>407</v>
      </c>
    </row>
    <row r="5" spans="1:53" ht="15.6" customHeight="1" x14ac:dyDescent="0.45">
      <c r="P5" s="432" t="s">
        <v>354</v>
      </c>
      <c r="R5" s="1031"/>
      <c r="S5" s="1031"/>
      <c r="T5" s="432" t="s">
        <v>405</v>
      </c>
      <c r="U5" s="1031"/>
      <c r="V5" s="1031"/>
      <c r="W5" s="432" t="s">
        <v>408</v>
      </c>
      <c r="X5" s="1031"/>
      <c r="Y5" s="1031"/>
      <c r="Z5" s="432" t="s">
        <v>404</v>
      </c>
      <c r="AA5" s="433"/>
      <c r="AQ5" s="432" t="s">
        <v>354</v>
      </c>
      <c r="AS5" s="1027">
        <v>7</v>
      </c>
      <c r="AT5" s="1027"/>
      <c r="AU5" s="432" t="s">
        <v>405</v>
      </c>
      <c r="AV5" s="1027" t="s">
        <v>419</v>
      </c>
      <c r="AW5" s="1027"/>
      <c r="AX5" s="432" t="s">
        <v>408</v>
      </c>
      <c r="AY5" s="1027" t="s">
        <v>419</v>
      </c>
      <c r="AZ5" s="1027"/>
      <c r="BA5" s="432" t="s">
        <v>404</v>
      </c>
    </row>
    <row r="6" spans="1:53" ht="15.6" customHeight="1" x14ac:dyDescent="0.45">
      <c r="AA6" s="433"/>
    </row>
    <row r="7" spans="1:53" ht="15.6" customHeight="1" x14ac:dyDescent="0.45">
      <c r="AA7" s="433"/>
    </row>
    <row r="8" spans="1:53" ht="15.6" customHeight="1" x14ac:dyDescent="0.45">
      <c r="B8" s="1028" t="s">
        <v>409</v>
      </c>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AA8" s="433"/>
      <c r="AC8" s="1028" t="s">
        <v>409</v>
      </c>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row>
    <row r="9" spans="1:53" ht="15.6" customHeight="1" x14ac:dyDescent="0.45">
      <c r="B9" s="1028" t="s">
        <v>410</v>
      </c>
      <c r="C9" s="1028"/>
      <c r="D9" s="1028"/>
      <c r="E9" s="1028"/>
      <c r="F9" s="1028"/>
      <c r="G9" s="1028"/>
      <c r="H9" s="1028"/>
      <c r="I9" s="1028"/>
      <c r="J9" s="1028"/>
      <c r="K9" s="1028"/>
      <c r="L9" s="1028"/>
      <c r="M9" s="1028"/>
      <c r="N9" s="1028"/>
      <c r="O9" s="1028"/>
      <c r="P9" s="1028"/>
      <c r="Q9" s="1028"/>
      <c r="R9" s="1028"/>
      <c r="S9" s="1028"/>
      <c r="T9" s="1028"/>
      <c r="U9" s="1028"/>
      <c r="V9" s="1028"/>
      <c r="W9" s="1028"/>
      <c r="X9" s="1028"/>
      <c r="Y9" s="1028"/>
      <c r="AA9" s="433"/>
      <c r="AC9" s="1028" t="s">
        <v>410</v>
      </c>
      <c r="AD9" s="1028"/>
      <c r="AE9" s="1028"/>
      <c r="AF9" s="1028"/>
      <c r="AG9" s="1028"/>
      <c r="AH9" s="1028"/>
      <c r="AI9" s="1028"/>
      <c r="AJ9" s="1028"/>
      <c r="AK9" s="1028"/>
      <c r="AL9" s="1028"/>
      <c r="AM9" s="1028"/>
      <c r="AN9" s="1028"/>
      <c r="AO9" s="1028"/>
      <c r="AP9" s="1028"/>
      <c r="AQ9" s="1028"/>
      <c r="AR9" s="1028"/>
      <c r="AS9" s="1028"/>
      <c r="AT9" s="1028"/>
      <c r="AU9" s="1028"/>
      <c r="AV9" s="1028"/>
      <c r="AW9" s="1028"/>
      <c r="AX9" s="1028"/>
      <c r="AY9" s="1028"/>
      <c r="AZ9" s="1028"/>
    </row>
    <row r="10" spans="1:53" ht="15.6" customHeight="1" x14ac:dyDescent="0.45">
      <c r="AA10" s="433"/>
    </row>
    <row r="11" spans="1:53" ht="15.6" customHeight="1" x14ac:dyDescent="0.45">
      <c r="AA11" s="433"/>
    </row>
    <row r="12" spans="1:53" ht="15.6" customHeight="1" x14ac:dyDescent="0.45">
      <c r="L12" s="432" t="s">
        <v>411</v>
      </c>
      <c r="O12" s="1028" t="s">
        <v>412</v>
      </c>
      <c r="P12" s="1028"/>
      <c r="Q12" s="1032"/>
      <c r="R12" s="1032"/>
      <c r="S12" s="434" t="s">
        <v>416</v>
      </c>
      <c r="T12" s="1032"/>
      <c r="U12" s="1032"/>
      <c r="AA12" s="433"/>
      <c r="AM12" s="432" t="s">
        <v>411</v>
      </c>
      <c r="AP12" s="1028" t="s">
        <v>412</v>
      </c>
      <c r="AQ12" s="1028"/>
      <c r="AR12" s="1033" t="s">
        <v>420</v>
      </c>
      <c r="AS12" s="1033"/>
      <c r="AT12" s="434" t="s">
        <v>416</v>
      </c>
      <c r="AU12" s="1033" t="s">
        <v>421</v>
      </c>
      <c r="AV12" s="1033"/>
    </row>
    <row r="13" spans="1:53" ht="15.6" customHeight="1" x14ac:dyDescent="0.45">
      <c r="Q13" s="1040"/>
      <c r="R13" s="1040"/>
      <c r="S13" s="1040"/>
      <c r="T13" s="1040"/>
      <c r="U13" s="1040"/>
      <c r="V13" s="1040"/>
      <c r="W13" s="1040"/>
      <c r="X13" s="1040"/>
      <c r="Y13" s="1040"/>
      <c r="AA13" s="433"/>
      <c r="AR13" s="1037" t="s">
        <v>424</v>
      </c>
      <c r="AS13" s="1037"/>
      <c r="AT13" s="1037"/>
      <c r="AU13" s="1037"/>
      <c r="AV13" s="1037"/>
      <c r="AW13" s="1037"/>
      <c r="AX13" s="1037"/>
      <c r="AY13" s="1037"/>
      <c r="AZ13" s="1037"/>
    </row>
    <row r="14" spans="1:53" ht="15.6" customHeight="1" x14ac:dyDescent="0.45">
      <c r="O14" s="1028" t="s">
        <v>413</v>
      </c>
      <c r="P14" s="1028"/>
      <c r="Q14" s="1040"/>
      <c r="R14" s="1040"/>
      <c r="S14" s="1040"/>
      <c r="T14" s="1040"/>
      <c r="U14" s="1040"/>
      <c r="V14" s="1040"/>
      <c r="W14" s="1040"/>
      <c r="X14" s="1040"/>
      <c r="Y14" s="1040"/>
      <c r="AA14" s="433"/>
      <c r="AP14" s="1028" t="s">
        <v>413</v>
      </c>
      <c r="AQ14" s="1028"/>
      <c r="AR14" s="1037"/>
      <c r="AS14" s="1037"/>
      <c r="AT14" s="1037"/>
      <c r="AU14" s="1037"/>
      <c r="AV14" s="1037"/>
      <c r="AW14" s="1037"/>
      <c r="AX14" s="1037"/>
      <c r="AY14" s="1037"/>
      <c r="AZ14" s="1037"/>
    </row>
    <row r="15" spans="1:53" ht="15.6" customHeight="1" x14ac:dyDescent="0.45">
      <c r="Q15" s="1038"/>
      <c r="R15" s="1038"/>
      <c r="S15" s="1038"/>
      <c r="T15" s="1038"/>
      <c r="U15" s="1038"/>
      <c r="V15" s="1038"/>
      <c r="W15" s="1038"/>
      <c r="X15" s="1038"/>
      <c r="Y15" s="1038"/>
      <c r="AA15" s="433"/>
      <c r="AR15" s="1035" t="s">
        <v>422</v>
      </c>
      <c r="AS15" s="1035"/>
      <c r="AT15" s="1035"/>
      <c r="AU15" s="1035"/>
      <c r="AV15" s="1035"/>
      <c r="AW15" s="1035"/>
      <c r="AX15" s="1035"/>
      <c r="AY15" s="1035"/>
      <c r="AZ15" s="1035"/>
    </row>
    <row r="16" spans="1:53" ht="15.6" customHeight="1" x14ac:dyDescent="0.45">
      <c r="O16" s="1030" t="s">
        <v>414</v>
      </c>
      <c r="P16" s="1030"/>
      <c r="Q16" s="1039"/>
      <c r="R16" s="1039"/>
      <c r="S16" s="1039"/>
      <c r="T16" s="1039"/>
      <c r="U16" s="1039"/>
      <c r="V16" s="1039"/>
      <c r="W16" s="1039"/>
      <c r="X16" s="1039"/>
      <c r="Y16" s="1039"/>
      <c r="AA16" s="433"/>
      <c r="AP16" s="1030" t="s">
        <v>414</v>
      </c>
      <c r="AQ16" s="1030"/>
      <c r="AR16" s="1036"/>
      <c r="AS16" s="1036"/>
      <c r="AT16" s="1036"/>
      <c r="AU16" s="1036"/>
      <c r="AV16" s="1036"/>
      <c r="AW16" s="1036"/>
      <c r="AX16" s="1036"/>
      <c r="AY16" s="1036"/>
      <c r="AZ16" s="1036"/>
    </row>
    <row r="17" spans="1:53" ht="15.6" customHeight="1" x14ac:dyDescent="0.45">
      <c r="AA17" s="433"/>
    </row>
    <row r="18" spans="1:53" ht="15.6" customHeight="1" x14ac:dyDescent="0.45">
      <c r="AA18" s="433"/>
    </row>
    <row r="19" spans="1:53" ht="15.6" customHeight="1" x14ac:dyDescent="0.45">
      <c r="AA19" s="433"/>
    </row>
    <row r="20" spans="1:53" ht="15.6" customHeight="1" x14ac:dyDescent="0.45">
      <c r="A20" s="435"/>
      <c r="B20" s="1029" t="s">
        <v>417</v>
      </c>
      <c r="C20" s="1029"/>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1029"/>
      <c r="Z20" s="435"/>
      <c r="AA20" s="433"/>
      <c r="AB20" s="435"/>
      <c r="AC20" s="1029" t="s">
        <v>417</v>
      </c>
      <c r="AD20" s="1029"/>
      <c r="AE20" s="1029"/>
      <c r="AF20" s="1029"/>
      <c r="AG20" s="1029"/>
      <c r="AH20" s="1029"/>
      <c r="AI20" s="1029"/>
      <c r="AJ20" s="1029"/>
      <c r="AK20" s="1029"/>
      <c r="AL20" s="1029"/>
      <c r="AM20" s="1029"/>
      <c r="AN20" s="1029"/>
      <c r="AO20" s="1029"/>
      <c r="AP20" s="1029"/>
      <c r="AQ20" s="1029"/>
      <c r="AR20" s="1029"/>
      <c r="AS20" s="1029"/>
      <c r="AT20" s="1029"/>
      <c r="AU20" s="1029"/>
      <c r="AV20" s="1029"/>
      <c r="AW20" s="1029"/>
      <c r="AX20" s="1029"/>
      <c r="AY20" s="1029"/>
      <c r="AZ20" s="1029"/>
      <c r="BA20" s="435"/>
    </row>
    <row r="21" spans="1:53" ht="15.6" customHeight="1" x14ac:dyDescent="0.45">
      <c r="A21" s="435"/>
      <c r="B21" s="1029"/>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435"/>
      <c r="AA21" s="433"/>
      <c r="AB21" s="435"/>
      <c r="AC21" s="1029"/>
      <c r="AD21" s="1029"/>
      <c r="AE21" s="1029"/>
      <c r="AF21" s="1029"/>
      <c r="AG21" s="1029"/>
      <c r="AH21" s="1029"/>
      <c r="AI21" s="1029"/>
      <c r="AJ21" s="1029"/>
      <c r="AK21" s="1029"/>
      <c r="AL21" s="1029"/>
      <c r="AM21" s="1029"/>
      <c r="AN21" s="1029"/>
      <c r="AO21" s="1029"/>
      <c r="AP21" s="1029"/>
      <c r="AQ21" s="1029"/>
      <c r="AR21" s="1029"/>
      <c r="AS21" s="1029"/>
      <c r="AT21" s="1029"/>
      <c r="AU21" s="1029"/>
      <c r="AV21" s="1029"/>
      <c r="AW21" s="1029"/>
      <c r="AX21" s="1029"/>
      <c r="AY21" s="1029"/>
      <c r="AZ21" s="1029"/>
      <c r="BA21" s="435"/>
    </row>
    <row r="22" spans="1:53" ht="15.6" customHeight="1" x14ac:dyDescent="0.45">
      <c r="A22" s="435"/>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435"/>
      <c r="AA22" s="433"/>
      <c r="AB22" s="435"/>
      <c r="AC22" s="1029"/>
      <c r="AD22" s="1029"/>
      <c r="AE22" s="1029"/>
      <c r="AF22" s="1029"/>
      <c r="AG22" s="1029"/>
      <c r="AH22" s="1029"/>
      <c r="AI22" s="1029"/>
      <c r="AJ22" s="1029"/>
      <c r="AK22" s="1029"/>
      <c r="AL22" s="1029"/>
      <c r="AM22" s="1029"/>
      <c r="AN22" s="1029"/>
      <c r="AO22" s="1029"/>
      <c r="AP22" s="1029"/>
      <c r="AQ22" s="1029"/>
      <c r="AR22" s="1029"/>
      <c r="AS22" s="1029"/>
      <c r="AT22" s="1029"/>
      <c r="AU22" s="1029"/>
      <c r="AV22" s="1029"/>
      <c r="AW22" s="1029"/>
      <c r="AX22" s="1029"/>
      <c r="AY22" s="1029"/>
      <c r="AZ22" s="1029"/>
      <c r="BA22" s="435"/>
    </row>
    <row r="23" spans="1:53" ht="15.6" customHeight="1" x14ac:dyDescent="0.45">
      <c r="A23" s="435"/>
      <c r="B23" s="1029"/>
      <c r="C23" s="1029"/>
      <c r="D23" s="1029"/>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435"/>
      <c r="AA23" s="433"/>
      <c r="AB23" s="435"/>
      <c r="AC23" s="1029"/>
      <c r="AD23" s="1029"/>
      <c r="AE23" s="1029"/>
      <c r="AF23" s="1029"/>
      <c r="AG23" s="1029"/>
      <c r="AH23" s="1029"/>
      <c r="AI23" s="1029"/>
      <c r="AJ23" s="1029"/>
      <c r="AK23" s="1029"/>
      <c r="AL23" s="1029"/>
      <c r="AM23" s="1029"/>
      <c r="AN23" s="1029"/>
      <c r="AO23" s="1029"/>
      <c r="AP23" s="1029"/>
      <c r="AQ23" s="1029"/>
      <c r="AR23" s="1029"/>
      <c r="AS23" s="1029"/>
      <c r="AT23" s="1029"/>
      <c r="AU23" s="1029"/>
      <c r="AV23" s="1029"/>
      <c r="AW23" s="1029"/>
      <c r="AX23" s="1029"/>
      <c r="AY23" s="1029"/>
      <c r="AZ23" s="1029"/>
      <c r="BA23" s="435"/>
    </row>
    <row r="24" spans="1:53" ht="15.6" customHeight="1" x14ac:dyDescent="0.45">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AA24" s="433"/>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1029"/>
    </row>
    <row r="25" spans="1:53" ht="15.6" customHeight="1" x14ac:dyDescent="0.45">
      <c r="AA25" s="433"/>
    </row>
    <row r="26" spans="1:53" ht="15.6" customHeight="1" x14ac:dyDescent="0.45">
      <c r="B26" s="1029" t="s">
        <v>415</v>
      </c>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AA26" s="433"/>
      <c r="AC26" s="1029" t="s">
        <v>415</v>
      </c>
      <c r="AD26" s="1029"/>
      <c r="AE26" s="1029"/>
      <c r="AF26" s="1029"/>
      <c r="AG26" s="1029"/>
      <c r="AH26" s="1029"/>
      <c r="AI26" s="1029"/>
      <c r="AJ26" s="1029"/>
      <c r="AK26" s="1029"/>
      <c r="AL26" s="1029"/>
      <c r="AM26" s="1029"/>
      <c r="AN26" s="1029"/>
      <c r="AO26" s="1029"/>
      <c r="AP26" s="1029"/>
      <c r="AQ26" s="1029"/>
      <c r="AR26" s="1029"/>
      <c r="AS26" s="1029"/>
      <c r="AT26" s="1029"/>
      <c r="AU26" s="1029"/>
      <c r="AV26" s="1029"/>
      <c r="AW26" s="1029"/>
      <c r="AX26" s="1029"/>
      <c r="AY26" s="1029"/>
      <c r="AZ26" s="1029"/>
    </row>
    <row r="27" spans="1:53" ht="15.6" customHeight="1" x14ac:dyDescent="0.45">
      <c r="B27" s="1029"/>
      <c r="C27" s="1029"/>
      <c r="D27" s="1029"/>
      <c r="E27" s="1029"/>
      <c r="F27" s="1029"/>
      <c r="G27" s="1029"/>
      <c r="H27" s="1029"/>
      <c r="I27" s="1029"/>
      <c r="J27" s="1029"/>
      <c r="K27" s="1029"/>
      <c r="L27" s="1029"/>
      <c r="M27" s="1029"/>
      <c r="N27" s="1029"/>
      <c r="O27" s="1029"/>
      <c r="P27" s="1029"/>
      <c r="Q27" s="1029"/>
      <c r="R27" s="1029"/>
      <c r="S27" s="1029"/>
      <c r="T27" s="1029"/>
      <c r="U27" s="1029"/>
      <c r="V27" s="1029"/>
      <c r="W27" s="1029"/>
      <c r="X27" s="1029"/>
      <c r="Y27" s="1029"/>
      <c r="AA27" s="433"/>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29"/>
      <c r="AX27" s="1029"/>
      <c r="AY27" s="1029"/>
      <c r="AZ27" s="1029"/>
    </row>
    <row r="28" spans="1:53" ht="15.6" customHeight="1" x14ac:dyDescent="0.45">
      <c r="AA28" s="433"/>
    </row>
    <row r="29" spans="1:53" ht="15.6" customHeight="1" x14ac:dyDescent="0.45">
      <c r="AA29" s="433"/>
    </row>
    <row r="30" spans="1:53" ht="15.6" customHeight="1" x14ac:dyDescent="0.45">
      <c r="M30" s="432" t="s">
        <v>371</v>
      </c>
      <c r="AA30" s="433"/>
      <c r="AN30" s="432" t="s">
        <v>371</v>
      </c>
    </row>
    <row r="31" spans="1:53" ht="15.6" customHeight="1" x14ac:dyDescent="0.45">
      <c r="AA31" s="433"/>
    </row>
    <row r="32" spans="1:53" ht="15.6" customHeight="1" x14ac:dyDescent="0.45">
      <c r="AA32" s="433"/>
    </row>
    <row r="33" spans="2:52" ht="15.6" customHeight="1" x14ac:dyDescent="0.45">
      <c r="B33" s="1041" t="s">
        <v>418</v>
      </c>
      <c r="C33" s="1041"/>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c r="AA33" s="433"/>
      <c r="AC33" s="1041" t="s">
        <v>418</v>
      </c>
      <c r="AD33" s="1041"/>
      <c r="AE33" s="1041"/>
      <c r="AF33" s="1041"/>
      <c r="AG33" s="1041"/>
      <c r="AH33" s="1041"/>
      <c r="AI33" s="1041"/>
      <c r="AJ33" s="1041"/>
      <c r="AK33" s="1041"/>
      <c r="AL33" s="1041"/>
      <c r="AM33" s="1041"/>
      <c r="AN33" s="1041"/>
      <c r="AO33" s="1041"/>
      <c r="AP33" s="1041"/>
      <c r="AQ33" s="1041"/>
      <c r="AR33" s="1041"/>
      <c r="AS33" s="1041"/>
      <c r="AT33" s="1041"/>
      <c r="AU33" s="1041"/>
      <c r="AV33" s="1041"/>
      <c r="AW33" s="1041"/>
      <c r="AX33" s="1041"/>
      <c r="AY33" s="1041"/>
      <c r="AZ33" s="1041"/>
    </row>
    <row r="34" spans="2:52" ht="15.6" customHeight="1" x14ac:dyDescent="0.45">
      <c r="B34" s="1042"/>
      <c r="C34" s="1042"/>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AA34" s="433"/>
      <c r="AC34" s="1034" t="s">
        <v>423</v>
      </c>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row>
    <row r="35" spans="2:52" ht="15.6" customHeight="1" x14ac:dyDescent="0.45">
      <c r="B35" s="1042"/>
      <c r="C35" s="1042"/>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AA35" s="433"/>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row>
    <row r="36" spans="2:52" ht="15.6" customHeight="1" x14ac:dyDescent="0.45">
      <c r="AA36" s="433"/>
    </row>
    <row r="37" spans="2:52" ht="15.6" customHeight="1" x14ac:dyDescent="0.45">
      <c r="AA37" s="433"/>
    </row>
    <row r="38" spans="2:52" ht="15.6" customHeight="1" x14ac:dyDescent="0.45">
      <c r="AA38" s="433"/>
    </row>
    <row r="39" spans="2:52" ht="15.6" customHeight="1" x14ac:dyDescent="0.45">
      <c r="AA39" s="433"/>
    </row>
    <row r="40" spans="2:52" ht="15.6" customHeight="1" x14ac:dyDescent="0.45">
      <c r="AA40" s="433"/>
    </row>
    <row r="41" spans="2:52" ht="15.6" customHeight="1" x14ac:dyDescent="0.45">
      <c r="AA41" s="433"/>
    </row>
    <row r="42" spans="2:52" ht="15.6" customHeight="1" x14ac:dyDescent="0.45">
      <c r="AA42" s="433"/>
    </row>
  </sheetData>
  <sheetProtection algorithmName="SHA-512" hashValue="H3t3fAgx2yByDguTS+E3PlYzVc9PcOAvZ+9pfVFhCQU9HO+hkNstL5pmrQJjZlt8U/QaPuzLSXN9D/zDDZKOpA==" saltValue="4W1bzVuaVRnEbeFMTSbYzQ==" spinCount="100000" sheet="1" objects="1" scenarios="1"/>
  <mergeCells count="32">
    <mergeCell ref="AC34:AZ35"/>
    <mergeCell ref="AR15:AZ16"/>
    <mergeCell ref="AR13:AZ14"/>
    <mergeCell ref="Q15:Y16"/>
    <mergeCell ref="Q13:Y14"/>
    <mergeCell ref="AP16:AQ16"/>
    <mergeCell ref="AC20:AZ24"/>
    <mergeCell ref="AC26:AZ27"/>
    <mergeCell ref="AC33:AZ33"/>
    <mergeCell ref="B33:Y33"/>
    <mergeCell ref="B34:Y35"/>
    <mergeCell ref="AR12:AS12"/>
    <mergeCell ref="AU12:AV12"/>
    <mergeCell ref="AP14:AQ14"/>
    <mergeCell ref="AS5:AT5"/>
    <mergeCell ref="AV5:AW5"/>
    <mergeCell ref="AY5:AZ5"/>
    <mergeCell ref="AC8:AZ8"/>
    <mergeCell ref="AC9:AZ9"/>
    <mergeCell ref="B20:Y24"/>
    <mergeCell ref="B26:Y27"/>
    <mergeCell ref="B9:Y9"/>
    <mergeCell ref="O16:P16"/>
    <mergeCell ref="O14:P14"/>
    <mergeCell ref="B8:Y8"/>
    <mergeCell ref="X5:Y5"/>
    <mergeCell ref="U5:V5"/>
    <mergeCell ref="R5:S5"/>
    <mergeCell ref="T12:U12"/>
    <mergeCell ref="Q12:R12"/>
    <mergeCell ref="O12:P12"/>
    <mergeCell ref="AP12:AQ12"/>
  </mergeCells>
  <phoneticPr fontId="4"/>
  <conditionalFormatting sqref="R5:S5 U5:V5 X5:Y5 Q12:R12 T12:U12 Q13:X16 B34:Y35">
    <cfRule type="containsBlanks" dxfId="1" priority="3">
      <formula>LEN(TRIM(B5))=0</formula>
    </cfRule>
  </conditionalFormatting>
  <conditionalFormatting sqref="AS5:AT5 AV5:AW5 AY5:AZ5 AR12:AS12 AU12:AV12 AR13:AY16 AC34:AZ35">
    <cfRule type="containsBlanks" dxfId="0" priority="1">
      <formula>LEN(TRIM(AC5))=0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【省エネ】申請_チェックリスト </vt:lpstr>
      <vt:lpstr>【省エネ】実績_チェックリスト </vt:lpstr>
      <vt:lpstr>参考様式1_費用総括表【窓・ドア・断熱材】</vt:lpstr>
      <vt:lpstr>参考様式2_費用明細書【窓・ドア・断熱材】</vt:lpstr>
      <vt:lpstr>参考様式2_費用明細書【省エネ診断等】</vt:lpstr>
      <vt:lpstr>参考様式3_省エネ性能診断実績整理図</vt:lpstr>
      <vt:lpstr>参考様式4_プラン別対象住戸等級表_診断</vt:lpstr>
      <vt:lpstr>参考様式4_プラン別対象住戸等級表_改修</vt:lpstr>
      <vt:lpstr>参考様式5_施工前・施工後の写真</vt:lpstr>
      <vt:lpstr>参考様式6_施工証明書</vt:lpstr>
      <vt:lpstr>参考様式7_省エネ性能ラベル・不動産広告</vt:lpstr>
      <vt:lpstr>参考様式8_個別クレジット契約による助成金に関する取決書</vt:lpstr>
      <vt:lpstr>'【省エネ】実績_チェックリスト '!Print_Area</vt:lpstr>
      <vt:lpstr>'【省エネ】申請_チェックリスト '!Print_Area</vt:lpstr>
      <vt:lpstr>参考様式1_費用総括表【窓・ドア・断熱材】!Print_Area</vt:lpstr>
      <vt:lpstr>参考様式2_費用明細書【省エネ診断等】!Print_Area</vt:lpstr>
      <vt:lpstr>参考様式2_費用明細書【窓・ドア・断熱材】!Print_Area</vt:lpstr>
      <vt:lpstr>参考様式3_省エネ性能診断実績整理図!Print_Area</vt:lpstr>
      <vt:lpstr>参考様式4_プラン別対象住戸等級表_改修!Print_Area</vt:lpstr>
      <vt:lpstr>参考様式4_プラン別対象住戸等級表_診断!Print_Area</vt:lpstr>
      <vt:lpstr>参考様式8_個別クレジット契約による助成金に関する取決書!Print_Area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2025-07-23T23:44:44Z</dcterms:created>
  <dcterms:modified xsi:type="dcterms:W3CDTF">2025-08-01T07:53:40Z</dcterms:modified>
</cp:coreProperties>
</file>