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982043EE-4408-4610-A785-550A8BBE9CB9}" xr6:coauthVersionLast="47" xr6:coauthVersionMax="47" xr10:uidLastSave="{00000000-0000-0000-0000-000000000000}"/>
  <bookViews>
    <workbookView xWindow="28680" yWindow="-120" windowWidth="29040" windowHeight="15720" tabRatio="730" firstSheet="1" activeTab="1" xr2:uid="{00000000-000D-0000-FFFF-FFFF00000000}"/>
  </bookViews>
  <sheets>
    <sheet name="選択肢 (2)" sheetId="23" state="hidden" r:id="rId1"/>
    <sheet name="９号" sheetId="43" r:id="rId2"/>
    <sheet name="９号別紙（集計）" sheetId="84" r:id="rId3"/>
    <sheet name="９号別紙1-1（製造設備（都内））" sheetId="85" r:id="rId4"/>
    <sheet name="９号別紙1-2（製造設備（都外））" sheetId="86" r:id="rId5"/>
    <sheet name="９号別紙2-1（貯蔵設備（都内））" sheetId="87" r:id="rId6"/>
    <sheet name="９号別紙2-2（貯蔵設備（都外））" sheetId="88" r:id="rId7"/>
    <sheet name="９号別紙3-1（運搬設備（都内））" sheetId="89" r:id="rId8"/>
    <sheet name="９号別紙3-2（運搬設備（都外））" sheetId="90" r:id="rId9"/>
    <sheet name="９号別紙４（純水素型燃料電池）" sheetId="91" r:id="rId10"/>
    <sheet name="９号別紙5-1（水素燃料ボイラー（専焼））" sheetId="100" r:id="rId11"/>
    <sheet name="９号別紙5-2（水素燃料ボイラー（混焼））" sheetId="101" r:id="rId12"/>
    <sheet name="９号別紙6-1（温水発生機（専焼））" sheetId="102" r:id="rId13"/>
    <sheet name="９号別紙6-2（温水発生機（混焼））" sheetId="103" r:id="rId14"/>
    <sheet name="９号別紙7-1 （水素バーナー（専焼））" sheetId="104" r:id="rId15"/>
    <sheet name="９号別紙7-2（水素バーナー（混焼））" sheetId="105" r:id="rId16"/>
    <sheet name="９号別紙8-1（水素エンジン発電機（専焼））" sheetId="106" r:id="rId17"/>
    <sheet name="９号別紙8-2（水素エンジン発電機（混焼））" sheetId="107" r:id="rId18"/>
  </sheets>
  <definedNames>
    <definedName name="_xlnm.Print_Area" localSheetId="1">'９号'!$B$2:$V$37</definedName>
    <definedName name="_xlnm.Print_Area" localSheetId="2">'９号別紙（集計）'!$A$2:$J$21</definedName>
    <definedName name="_xlnm.Print_Area" localSheetId="3">'９号別紙1-1（製造設備（都内））'!$A$2:$H$50</definedName>
    <definedName name="_xlnm.Print_Area" localSheetId="4">'９号別紙1-2（製造設備（都外））'!$A$2:$H$51</definedName>
    <definedName name="_xlnm.Print_Area" localSheetId="5">'９号別紙2-1（貯蔵設備（都内））'!$A$2:$H$51</definedName>
    <definedName name="_xlnm.Print_Area" localSheetId="6">'９号別紙2-2（貯蔵設備（都外））'!$A$2:$H$51</definedName>
    <definedName name="_xlnm.Print_Area" localSheetId="7">'９号別紙3-1（運搬設備（都内））'!$A$2:$H$51</definedName>
    <definedName name="_xlnm.Print_Area" localSheetId="8">'９号別紙3-2（運搬設備（都外））'!$A$2:$H$51</definedName>
    <definedName name="_xlnm.Print_Area" localSheetId="9">'９号別紙４（純水素型燃料電池）'!$A$2:$H$50</definedName>
    <definedName name="_xlnm.Print_Area" localSheetId="10">'９号別紙5-1（水素燃料ボイラー（専焼））'!$A$2:$H$50</definedName>
    <definedName name="_xlnm.Print_Area" localSheetId="11">'９号別紙5-2（水素燃料ボイラー（混焼））'!$A$2:$H$50</definedName>
    <definedName name="_xlnm.Print_Area" localSheetId="12">'９号別紙6-1（温水発生機（専焼））'!$A$2:$H$50</definedName>
    <definedName name="_xlnm.Print_Area" localSheetId="13">'９号別紙6-2（温水発生機（混焼））'!$A$2:$H$50</definedName>
    <definedName name="_xlnm.Print_Area" localSheetId="14">'９号別紙7-1 （水素バーナー（専焼））'!$A$2:$H$50</definedName>
    <definedName name="_xlnm.Print_Area" localSheetId="15">'９号別紙7-2（水素バーナー（混焼））'!$A$2:$H$50</definedName>
    <definedName name="_xlnm.Print_Area" localSheetId="16">'９号別紙8-1（水素エンジン発電機（専焼））'!$A$2:$H$50</definedName>
    <definedName name="_xlnm.Print_Area" localSheetId="17">'９号別紙8-2（水素エンジン発電機（混焼））'!$A$2:$H$50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06" l="1"/>
  <c r="L33" i="106"/>
  <c r="L32" i="106"/>
  <c r="L23" i="106"/>
  <c r="L22" i="106"/>
  <c r="G46" i="90"/>
  <c r="G46" i="89"/>
  <c r="G46" i="88"/>
  <c r="G46" i="86"/>
  <c r="H19" i="84" l="1"/>
  <c r="D19" i="84"/>
  <c r="H18" i="84"/>
  <c r="E18" i="84"/>
  <c r="D18" i="84"/>
  <c r="H17" i="84"/>
  <c r="D17" i="84"/>
  <c r="H16" i="84"/>
  <c r="D16" i="84"/>
  <c r="H15" i="84"/>
  <c r="D15" i="84"/>
  <c r="H14" i="84"/>
  <c r="D14" i="84"/>
  <c r="I13" i="84"/>
  <c r="H13" i="84"/>
  <c r="D13" i="84"/>
  <c r="H12" i="84"/>
  <c r="D12" i="84"/>
  <c r="G9" i="107"/>
  <c r="G10" i="107" s="1"/>
  <c r="G11" i="107" s="1"/>
  <c r="G12" i="107" s="1"/>
  <c r="G15" i="107"/>
  <c r="G16" i="107"/>
  <c r="G17" i="107"/>
  <c r="G18" i="107"/>
  <c r="G19" i="107"/>
  <c r="G20" i="107"/>
  <c r="G21" i="107"/>
  <c r="G22" i="107"/>
  <c r="G23" i="107"/>
  <c r="L23" i="107"/>
  <c r="G24" i="107"/>
  <c r="G25" i="107"/>
  <c r="G26" i="107"/>
  <c r="G27" i="107"/>
  <c r="G28" i="107"/>
  <c r="G29" i="107"/>
  <c r="G30" i="107"/>
  <c r="G31" i="107"/>
  <c r="G32" i="107"/>
  <c r="G33" i="107"/>
  <c r="G34" i="107"/>
  <c r="G35" i="107"/>
  <c r="G36" i="107"/>
  <c r="G37" i="107"/>
  <c r="G38" i="107"/>
  <c r="G39" i="107"/>
  <c r="G40" i="107"/>
  <c r="G41" i="107"/>
  <c r="G42" i="107"/>
  <c r="G43" i="107"/>
  <c r="G44" i="107"/>
  <c r="D47" i="107"/>
  <c r="D49" i="107"/>
  <c r="G9" i="106"/>
  <c r="G10" i="106"/>
  <c r="G11" i="106" s="1"/>
  <c r="G12" i="106" s="1"/>
  <c r="G15" i="106"/>
  <c r="G16" i="106"/>
  <c r="G17" i="106"/>
  <c r="G18" i="106"/>
  <c r="G19" i="106"/>
  <c r="G20" i="106"/>
  <c r="G21" i="106"/>
  <c r="G22" i="106"/>
  <c r="G23" i="106"/>
  <c r="G24" i="106"/>
  <c r="G25" i="106"/>
  <c r="G26" i="106"/>
  <c r="G27" i="106"/>
  <c r="G28" i="106"/>
  <c r="G29" i="106"/>
  <c r="G30" i="106"/>
  <c r="G31" i="106"/>
  <c r="G32" i="106"/>
  <c r="G33" i="106"/>
  <c r="G34" i="106"/>
  <c r="G35" i="106"/>
  <c r="G36" i="106"/>
  <c r="G37" i="106"/>
  <c r="G38" i="106"/>
  <c r="G39" i="106"/>
  <c r="G40" i="106"/>
  <c r="G41" i="106"/>
  <c r="G42" i="106"/>
  <c r="G43" i="106"/>
  <c r="G44" i="106"/>
  <c r="G45" i="106"/>
  <c r="G49" i="106" s="1"/>
  <c r="I18" i="84" s="1"/>
  <c r="D47" i="106"/>
  <c r="G47" i="106" s="1"/>
  <c r="G18" i="84" s="1"/>
  <c r="G9" i="105"/>
  <c r="G10" i="105" s="1"/>
  <c r="G11" i="105" s="1"/>
  <c r="G12" i="105" s="1"/>
  <c r="G15" i="105"/>
  <c r="G16" i="105"/>
  <c r="G17" i="105"/>
  <c r="G18" i="105"/>
  <c r="G19" i="105"/>
  <c r="G20" i="105"/>
  <c r="G21" i="105"/>
  <c r="G22" i="105"/>
  <c r="G23" i="105"/>
  <c r="L23" i="105"/>
  <c r="G24" i="105"/>
  <c r="G25" i="105"/>
  <c r="G26" i="105"/>
  <c r="G27" i="105"/>
  <c r="G28" i="105"/>
  <c r="G29" i="105"/>
  <c r="G30" i="105"/>
  <c r="G31" i="105"/>
  <c r="G32" i="105"/>
  <c r="G33" i="105"/>
  <c r="G34" i="105"/>
  <c r="G35" i="105"/>
  <c r="G36" i="105"/>
  <c r="G37" i="105"/>
  <c r="G38" i="105"/>
  <c r="G39" i="105"/>
  <c r="G40" i="105"/>
  <c r="G41" i="105"/>
  <c r="G42" i="105"/>
  <c r="G43" i="105"/>
  <c r="G44" i="105"/>
  <c r="D47" i="105"/>
  <c r="D49" i="105"/>
  <c r="G9" i="104"/>
  <c r="G10" i="104"/>
  <c r="G11" i="104"/>
  <c r="G12" i="104"/>
  <c r="G15" i="104"/>
  <c r="G16" i="104"/>
  <c r="K22" i="104" s="1"/>
  <c r="L22" i="104" s="1"/>
  <c r="G45" i="104" s="1"/>
  <c r="E16" i="84" s="1"/>
  <c r="G17" i="104"/>
  <c r="G18" i="104"/>
  <c r="G19" i="104"/>
  <c r="G20" i="104"/>
  <c r="G21" i="104"/>
  <c r="G22" i="104"/>
  <c r="G23" i="104"/>
  <c r="L23" i="104"/>
  <c r="G24" i="104"/>
  <c r="G25" i="104"/>
  <c r="G26" i="104"/>
  <c r="G27" i="104"/>
  <c r="G28" i="104"/>
  <c r="G29" i="104"/>
  <c r="G30" i="104"/>
  <c r="G31" i="104"/>
  <c r="G32" i="104"/>
  <c r="G33" i="104"/>
  <c r="G34" i="104"/>
  <c r="G35" i="104"/>
  <c r="G36" i="104"/>
  <c r="G37" i="104"/>
  <c r="G38" i="104"/>
  <c r="G39" i="104"/>
  <c r="G40" i="104"/>
  <c r="G41" i="104"/>
  <c r="G42" i="104"/>
  <c r="G43" i="104"/>
  <c r="G44" i="104"/>
  <c r="D47" i="104"/>
  <c r="D49" i="104"/>
  <c r="G9" i="103"/>
  <c r="G10" i="103" s="1"/>
  <c r="G11" i="103" s="1"/>
  <c r="G12" i="103" s="1"/>
  <c r="G15" i="103"/>
  <c r="G16" i="103"/>
  <c r="G17" i="103"/>
  <c r="G18" i="103"/>
  <c r="G19" i="103"/>
  <c r="G20" i="103"/>
  <c r="G21" i="103"/>
  <c r="G22" i="103"/>
  <c r="G23" i="103"/>
  <c r="L23" i="103"/>
  <c r="G24" i="103"/>
  <c r="G25" i="103"/>
  <c r="G26" i="103"/>
  <c r="G27" i="103"/>
  <c r="G28" i="103"/>
  <c r="G29" i="103"/>
  <c r="G30" i="103"/>
  <c r="G31" i="103"/>
  <c r="G32" i="103"/>
  <c r="G33" i="103"/>
  <c r="G34" i="103"/>
  <c r="G35" i="103"/>
  <c r="G36" i="103"/>
  <c r="G37" i="103"/>
  <c r="G38" i="103"/>
  <c r="G39" i="103"/>
  <c r="G40" i="103"/>
  <c r="G41" i="103"/>
  <c r="G42" i="103"/>
  <c r="G43" i="103"/>
  <c r="G44" i="103"/>
  <c r="D47" i="103"/>
  <c r="D49" i="103"/>
  <c r="G9" i="102"/>
  <c r="G10" i="102" s="1"/>
  <c r="G11" i="102" s="1"/>
  <c r="G12" i="102" s="1"/>
  <c r="G15" i="102"/>
  <c r="G16" i="102"/>
  <c r="G17" i="102"/>
  <c r="G18" i="102"/>
  <c r="G19" i="102"/>
  <c r="G20" i="102"/>
  <c r="G21" i="102"/>
  <c r="G22" i="102"/>
  <c r="G23" i="102"/>
  <c r="L23" i="102"/>
  <c r="G24" i="102"/>
  <c r="G25" i="102"/>
  <c r="G26" i="102"/>
  <c r="G27" i="102"/>
  <c r="G28" i="102"/>
  <c r="G29" i="102"/>
  <c r="G30" i="102"/>
  <c r="G31" i="102"/>
  <c r="G32" i="102"/>
  <c r="G33" i="102"/>
  <c r="G34" i="102"/>
  <c r="G35" i="102"/>
  <c r="G36" i="102"/>
  <c r="G37" i="102"/>
  <c r="G38" i="102"/>
  <c r="G39" i="102"/>
  <c r="G40" i="102"/>
  <c r="G41" i="102"/>
  <c r="G42" i="102"/>
  <c r="G43" i="102"/>
  <c r="G44" i="102"/>
  <c r="D47" i="102"/>
  <c r="D49" i="102"/>
  <c r="G9" i="101"/>
  <c r="G10" i="101"/>
  <c r="G11" i="101" s="1"/>
  <c r="G12" i="101" s="1"/>
  <c r="G15" i="101"/>
  <c r="G16" i="101"/>
  <c r="G17" i="101"/>
  <c r="G18" i="101"/>
  <c r="G19" i="101"/>
  <c r="G20" i="101"/>
  <c r="G21" i="101"/>
  <c r="G22" i="101"/>
  <c r="G23" i="101"/>
  <c r="L23" i="101"/>
  <c r="G24" i="101"/>
  <c r="G25" i="101"/>
  <c r="G26" i="101"/>
  <c r="G27" i="101"/>
  <c r="G28" i="101"/>
  <c r="G29" i="101"/>
  <c r="G30" i="101"/>
  <c r="G31" i="101"/>
  <c r="G32" i="101"/>
  <c r="G33" i="101"/>
  <c r="G34" i="101"/>
  <c r="G35" i="101"/>
  <c r="G36" i="101"/>
  <c r="G37" i="101"/>
  <c r="G38" i="101"/>
  <c r="G39" i="101"/>
  <c r="G40" i="101"/>
  <c r="G41" i="101"/>
  <c r="G42" i="101"/>
  <c r="G43" i="101"/>
  <c r="G44" i="101"/>
  <c r="D47" i="101"/>
  <c r="D49" i="101"/>
  <c r="G9" i="100"/>
  <c r="G10" i="100" s="1"/>
  <c r="G11" i="100" s="1"/>
  <c r="G12" i="100" s="1"/>
  <c r="G15" i="100"/>
  <c r="G16" i="100"/>
  <c r="G17" i="100"/>
  <c r="G18" i="100"/>
  <c r="G19" i="100"/>
  <c r="G20" i="100"/>
  <c r="G21" i="100"/>
  <c r="G22" i="100"/>
  <c r="G23" i="100"/>
  <c r="L23" i="100"/>
  <c r="G24" i="100"/>
  <c r="G25" i="100"/>
  <c r="G26" i="100"/>
  <c r="G27" i="100"/>
  <c r="G28" i="100"/>
  <c r="G29" i="100"/>
  <c r="G30" i="100"/>
  <c r="G31" i="100"/>
  <c r="G32" i="100"/>
  <c r="G33" i="100"/>
  <c r="G34" i="100"/>
  <c r="G35" i="100"/>
  <c r="G36" i="100"/>
  <c r="G37" i="100"/>
  <c r="G38" i="100"/>
  <c r="G39" i="100"/>
  <c r="G40" i="100"/>
  <c r="G41" i="100"/>
  <c r="G42" i="100"/>
  <c r="G43" i="100"/>
  <c r="G44" i="100"/>
  <c r="D47" i="100"/>
  <c r="D49" i="100"/>
  <c r="K22" i="107" l="1"/>
  <c r="L22" i="107" s="1"/>
  <c r="G45" i="107" s="1"/>
  <c r="E19" i="84" s="1"/>
  <c r="K22" i="106"/>
  <c r="K22" i="105"/>
  <c r="L22" i="105" s="1"/>
  <c r="G45" i="105" s="1"/>
  <c r="E17" i="84" s="1"/>
  <c r="K22" i="103"/>
  <c r="L22" i="103" s="1"/>
  <c r="G45" i="103" s="1"/>
  <c r="E15" i="84" s="1"/>
  <c r="K22" i="102"/>
  <c r="L22" i="102" s="1"/>
  <c r="G45" i="102" s="1"/>
  <c r="E14" i="84" s="1"/>
  <c r="K22" i="101"/>
  <c r="L22" i="101" s="1"/>
  <c r="G45" i="101" s="1"/>
  <c r="E13" i="84" s="1"/>
  <c r="K22" i="100"/>
  <c r="L22" i="100" s="1"/>
  <c r="G45" i="100" s="1"/>
  <c r="E12" i="84" s="1"/>
  <c r="G47" i="107"/>
  <c r="G19" i="84" s="1"/>
  <c r="G49" i="107"/>
  <c r="I19" i="84" s="1"/>
  <c r="D46" i="107"/>
  <c r="G46" i="107" s="1"/>
  <c r="F19" i="84" s="1"/>
  <c r="D46" i="106"/>
  <c r="G46" i="106" s="1"/>
  <c r="F18" i="84" s="1"/>
  <c r="D46" i="105"/>
  <c r="G46" i="105" s="1"/>
  <c r="F17" i="84" s="1"/>
  <c r="G47" i="104"/>
  <c r="G16" i="84" s="1"/>
  <c r="G49" i="104"/>
  <c r="I16" i="84" s="1"/>
  <c r="D46" i="104"/>
  <c r="G46" i="104" s="1"/>
  <c r="F16" i="84" s="1"/>
  <c r="D46" i="103"/>
  <c r="G46" i="103" s="1"/>
  <c r="F15" i="84" s="1"/>
  <c r="D46" i="102"/>
  <c r="G46" i="102" s="1"/>
  <c r="F14" i="84" s="1"/>
  <c r="D46" i="101"/>
  <c r="G46" i="101" s="1"/>
  <c r="F13" i="84" s="1"/>
  <c r="D46" i="100"/>
  <c r="G46" i="100" s="1"/>
  <c r="F12" i="84" s="1"/>
  <c r="G49" i="105" l="1"/>
  <c r="I17" i="84" s="1"/>
  <c r="G47" i="105"/>
  <c r="G17" i="84" s="1"/>
  <c r="G49" i="103"/>
  <c r="I15" i="84" s="1"/>
  <c r="G47" i="103"/>
  <c r="G15" i="84" s="1"/>
  <c r="G49" i="102"/>
  <c r="I14" i="84" s="1"/>
  <c r="G47" i="102"/>
  <c r="G14" i="84" s="1"/>
  <c r="G49" i="101"/>
  <c r="G47" i="101"/>
  <c r="G13" i="84" s="1"/>
  <c r="G49" i="100"/>
  <c r="I12" i="84" s="1"/>
  <c r="G47" i="100"/>
  <c r="G12" i="84" s="1"/>
  <c r="L32" i="107"/>
  <c r="L33" i="107"/>
  <c r="L32" i="105"/>
  <c r="L33" i="105"/>
  <c r="L32" i="104"/>
  <c r="L33" i="104"/>
  <c r="L32" i="103"/>
  <c r="L33" i="103"/>
  <c r="L32" i="102"/>
  <c r="L33" i="102"/>
  <c r="L32" i="101"/>
  <c r="L33" i="101"/>
  <c r="L32" i="100"/>
  <c r="L33" i="100"/>
  <c r="H11" i="84" l="1"/>
  <c r="H10" i="84"/>
  <c r="H9" i="84"/>
  <c r="H8" i="84"/>
  <c r="H7" i="84"/>
  <c r="H6" i="84"/>
  <c r="H5" i="84"/>
  <c r="D11" i="84" l="1"/>
  <c r="D10" i="84"/>
  <c r="D9" i="84"/>
  <c r="D8" i="84"/>
  <c r="D7" i="84"/>
  <c r="D6" i="84"/>
  <c r="D5" i="84"/>
  <c r="G15" i="91" l="1"/>
  <c r="G16" i="91"/>
  <c r="G17" i="91"/>
  <c r="G18" i="91"/>
  <c r="G19" i="91"/>
  <c r="G20" i="91"/>
  <c r="G21" i="91"/>
  <c r="G22" i="91"/>
  <c r="G23" i="91"/>
  <c r="L23" i="91"/>
  <c r="G24" i="91"/>
  <c r="G25" i="91"/>
  <c r="G26" i="91"/>
  <c r="G27" i="91"/>
  <c r="G28" i="91"/>
  <c r="G29" i="91"/>
  <c r="G30" i="91"/>
  <c r="G31" i="91"/>
  <c r="G32" i="91"/>
  <c r="G33" i="91"/>
  <c r="G34" i="91"/>
  <c r="G35" i="91"/>
  <c r="G36" i="91"/>
  <c r="G37" i="91"/>
  <c r="G38" i="91"/>
  <c r="G39" i="91"/>
  <c r="G40" i="91"/>
  <c r="G41" i="91"/>
  <c r="G42" i="91"/>
  <c r="G43" i="91"/>
  <c r="G44" i="91"/>
  <c r="D47" i="91"/>
  <c r="D49" i="91"/>
  <c r="G15" i="90"/>
  <c r="G16" i="90"/>
  <c r="G17" i="90"/>
  <c r="G18" i="90"/>
  <c r="G19" i="90"/>
  <c r="G20" i="90"/>
  <c r="G21" i="90"/>
  <c r="K21" i="90"/>
  <c r="G22" i="90"/>
  <c r="K22" i="90"/>
  <c r="L22" i="90" s="1"/>
  <c r="G45" i="90" s="1"/>
  <c r="E10" i="84" s="1"/>
  <c r="G23" i="90"/>
  <c r="G24" i="90"/>
  <c r="G25" i="90"/>
  <c r="G26" i="90"/>
  <c r="G27" i="90"/>
  <c r="G28" i="90"/>
  <c r="G29" i="90"/>
  <c r="G30" i="90"/>
  <c r="G31" i="90"/>
  <c r="G32" i="90"/>
  <c r="G33" i="90"/>
  <c r="G34" i="90"/>
  <c r="G35" i="90"/>
  <c r="G36" i="90"/>
  <c r="G37" i="90"/>
  <c r="G38" i="90"/>
  <c r="G39" i="90"/>
  <c r="G40" i="90"/>
  <c r="G41" i="90"/>
  <c r="G42" i="90"/>
  <c r="G43" i="90"/>
  <c r="G44" i="90"/>
  <c r="D48" i="90"/>
  <c r="D50" i="90"/>
  <c r="G15" i="89"/>
  <c r="G16" i="89"/>
  <c r="G17" i="89"/>
  <c r="G18" i="89"/>
  <c r="G19" i="89"/>
  <c r="G20" i="89"/>
  <c r="G21" i="89"/>
  <c r="K21" i="89"/>
  <c r="G22" i="89"/>
  <c r="K22" i="89"/>
  <c r="L22" i="89" s="1"/>
  <c r="G45" i="89" s="1"/>
  <c r="E9" i="84" s="1"/>
  <c r="G23" i="89"/>
  <c r="G24" i="89"/>
  <c r="G25" i="89"/>
  <c r="G26" i="89"/>
  <c r="G27" i="89"/>
  <c r="G28" i="89"/>
  <c r="G29" i="89"/>
  <c r="G30" i="89"/>
  <c r="G31" i="89"/>
  <c r="G32" i="89"/>
  <c r="G33" i="89"/>
  <c r="G34" i="89"/>
  <c r="G35" i="89"/>
  <c r="G36" i="89"/>
  <c r="G37" i="89"/>
  <c r="G38" i="89"/>
  <c r="G39" i="89"/>
  <c r="G40" i="89"/>
  <c r="G41" i="89"/>
  <c r="G42" i="89"/>
  <c r="G43" i="89"/>
  <c r="G44" i="89"/>
  <c r="D47" i="89"/>
  <c r="D48" i="89"/>
  <c r="D50" i="89"/>
  <c r="G15" i="88"/>
  <c r="G16" i="88"/>
  <c r="G17" i="88"/>
  <c r="G18" i="88"/>
  <c r="G19" i="88"/>
  <c r="G20" i="88"/>
  <c r="G21" i="88"/>
  <c r="K21" i="88"/>
  <c r="G22" i="88"/>
  <c r="K22" i="88"/>
  <c r="L22" i="88" s="1"/>
  <c r="G45" i="88" s="1"/>
  <c r="E8" i="84" s="1"/>
  <c r="G23" i="88"/>
  <c r="G24" i="88"/>
  <c r="G25" i="88"/>
  <c r="G26" i="88"/>
  <c r="G27" i="88"/>
  <c r="G28" i="88"/>
  <c r="G29" i="88"/>
  <c r="G30" i="88"/>
  <c r="G31" i="88"/>
  <c r="G32" i="88"/>
  <c r="G33" i="88"/>
  <c r="G34" i="88"/>
  <c r="G35" i="88"/>
  <c r="G36" i="88"/>
  <c r="G37" i="88"/>
  <c r="G38" i="88"/>
  <c r="G39" i="88"/>
  <c r="G40" i="88"/>
  <c r="G41" i="88"/>
  <c r="G42" i="88"/>
  <c r="G43" i="88"/>
  <c r="G44" i="88"/>
  <c r="D48" i="88"/>
  <c r="G15" i="87"/>
  <c r="G16" i="87"/>
  <c r="G17" i="87"/>
  <c r="G18" i="87"/>
  <c r="G19" i="87"/>
  <c r="G20" i="87"/>
  <c r="G21" i="87"/>
  <c r="K21" i="87"/>
  <c r="G22" i="87"/>
  <c r="K22" i="87"/>
  <c r="L22" i="87" s="1"/>
  <c r="G45" i="87" s="1"/>
  <c r="E7" i="84" s="1"/>
  <c r="G23" i="87"/>
  <c r="G24" i="87"/>
  <c r="G25" i="87"/>
  <c r="G26" i="87"/>
  <c r="G27" i="87"/>
  <c r="G28" i="87"/>
  <c r="G29" i="87"/>
  <c r="G30" i="87"/>
  <c r="G31" i="87"/>
  <c r="G32" i="87"/>
  <c r="G33" i="87"/>
  <c r="G34" i="87"/>
  <c r="G35" i="87"/>
  <c r="G36" i="87"/>
  <c r="G37" i="87"/>
  <c r="G38" i="87"/>
  <c r="G39" i="87"/>
  <c r="G40" i="87"/>
  <c r="G41" i="87"/>
  <c r="G42" i="87"/>
  <c r="G43" i="87"/>
  <c r="G44" i="87"/>
  <c r="G46" i="87"/>
  <c r="D48" i="87"/>
  <c r="G15" i="86"/>
  <c r="G16" i="86"/>
  <c r="G17" i="86"/>
  <c r="G18" i="86"/>
  <c r="G19" i="86"/>
  <c r="G20" i="86"/>
  <c r="G21" i="86"/>
  <c r="J21" i="86"/>
  <c r="G22" i="86"/>
  <c r="G23" i="86"/>
  <c r="G24" i="86"/>
  <c r="G25" i="86"/>
  <c r="G26" i="86"/>
  <c r="G27" i="86"/>
  <c r="G28" i="86"/>
  <c r="G29" i="86"/>
  <c r="G30" i="86"/>
  <c r="G31" i="86"/>
  <c r="G32" i="86"/>
  <c r="G33" i="86"/>
  <c r="G34" i="86"/>
  <c r="G35" i="86"/>
  <c r="G36" i="86"/>
  <c r="G37" i="86"/>
  <c r="G38" i="86"/>
  <c r="G39" i="86"/>
  <c r="G40" i="86"/>
  <c r="G41" i="86"/>
  <c r="G42" i="86"/>
  <c r="G43" i="86"/>
  <c r="G44" i="86"/>
  <c r="D47" i="86"/>
  <c r="D48" i="86"/>
  <c r="D50" i="86"/>
  <c r="G15" i="85"/>
  <c r="G16" i="85"/>
  <c r="G17" i="85"/>
  <c r="G18" i="85"/>
  <c r="G19" i="85"/>
  <c r="G20" i="85"/>
  <c r="G21" i="85"/>
  <c r="J21" i="85"/>
  <c r="J22" i="85" s="1"/>
  <c r="K22" i="85" s="1"/>
  <c r="G45" i="85" s="1"/>
  <c r="E5" i="84" s="1"/>
  <c r="G22" i="85"/>
  <c r="G23" i="85"/>
  <c r="G24" i="85"/>
  <c r="G25" i="85"/>
  <c r="G26" i="85"/>
  <c r="G27" i="85"/>
  <c r="G28" i="85"/>
  <c r="G29" i="85"/>
  <c r="G30" i="85"/>
  <c r="G31" i="85"/>
  <c r="G32" i="85"/>
  <c r="G33" i="85"/>
  <c r="G34" i="85"/>
  <c r="G35" i="85"/>
  <c r="G36" i="85"/>
  <c r="G37" i="85"/>
  <c r="G38" i="85"/>
  <c r="G39" i="85"/>
  <c r="G40" i="85"/>
  <c r="G41" i="85"/>
  <c r="G42" i="85"/>
  <c r="G43" i="85"/>
  <c r="G44" i="85"/>
  <c r="D46" i="85"/>
  <c r="D47" i="85"/>
  <c r="D49" i="85"/>
  <c r="H20" i="84"/>
  <c r="J22" i="86" l="1"/>
  <c r="K22" i="86" s="1"/>
  <c r="G45" i="86" s="1"/>
  <c r="D47" i="90"/>
  <c r="D47" i="88"/>
  <c r="D47" i="87"/>
  <c r="K22" i="91"/>
  <c r="L22" i="91" s="1"/>
  <c r="G45" i="91" s="1"/>
  <c r="E11" i="84" s="1"/>
  <c r="K17" i="84"/>
  <c r="L14" i="84"/>
  <c r="D46" i="91"/>
  <c r="G47" i="90"/>
  <c r="F10" i="84" s="1"/>
  <c r="G48" i="90"/>
  <c r="G10" i="84" s="1"/>
  <c r="G50" i="90"/>
  <c r="I10" i="84" s="1"/>
  <c r="K10" i="84" s="1"/>
  <c r="G47" i="89"/>
  <c r="F9" i="84" s="1"/>
  <c r="L9" i="84" s="1"/>
  <c r="G48" i="89"/>
  <c r="G9" i="84" s="1"/>
  <c r="G50" i="89"/>
  <c r="I9" i="84" s="1"/>
  <c r="K9" i="84" s="1"/>
  <c r="G47" i="88"/>
  <c r="F8" i="84" s="1"/>
  <c r="G48" i="88"/>
  <c r="G8" i="84" s="1"/>
  <c r="G47" i="87"/>
  <c r="F7" i="84" s="1"/>
  <c r="G48" i="87"/>
  <c r="G7" i="84" s="1"/>
  <c r="G46" i="85"/>
  <c r="F5" i="84" s="1"/>
  <c r="G47" i="85"/>
  <c r="G5" i="84" s="1"/>
  <c r="G49" i="85"/>
  <c r="I5" i="84" s="1"/>
  <c r="E6" i="84" l="1"/>
  <c r="G48" i="86"/>
  <c r="G6" i="84" s="1"/>
  <c r="L6" i="84" s="1"/>
  <c r="G47" i="86"/>
  <c r="F6" i="84" s="1"/>
  <c r="G50" i="86"/>
  <c r="I6" i="84" s="1"/>
  <c r="K6" i="84" s="1"/>
  <c r="K14" i="84"/>
  <c r="K19" i="84"/>
  <c r="L17" i="84"/>
  <c r="L15" i="84"/>
  <c r="K15" i="84"/>
  <c r="G46" i="91"/>
  <c r="F11" i="84" s="1"/>
  <c r="G49" i="91"/>
  <c r="I11" i="84" s="1"/>
  <c r="K11" i="84" s="1"/>
  <c r="G47" i="91"/>
  <c r="G11" i="84" s="1"/>
  <c r="K18" i="84"/>
  <c r="L18" i="84"/>
  <c r="K16" i="84"/>
  <c r="L16" i="84"/>
  <c r="E20" i="84"/>
  <c r="K13" i="84"/>
  <c r="K12" i="84"/>
  <c r="L10" i="84"/>
  <c r="L8" i="84"/>
  <c r="L7" i="84"/>
  <c r="K5" i="84"/>
  <c r="L5" i="84"/>
  <c r="L32" i="91"/>
  <c r="L32" i="90"/>
  <c r="L33" i="90"/>
  <c r="L32" i="89"/>
  <c r="L33" i="89"/>
  <c r="L32" i="88"/>
  <c r="L33" i="88"/>
  <c r="D50" i="88" s="1"/>
  <c r="G50" i="88" s="1"/>
  <c r="I8" i="84" s="1"/>
  <c r="K8" i="84" s="1"/>
  <c r="L32" i="87"/>
  <c r="L33" i="87"/>
  <c r="D50" i="87" s="1"/>
  <c r="G50" i="87" s="1"/>
  <c r="I7" i="84" s="1"/>
  <c r="K7" i="84" s="1"/>
  <c r="K32" i="86"/>
  <c r="K33" i="86"/>
  <c r="K32" i="85"/>
  <c r="K33" i="85"/>
  <c r="L33" i="91" l="1"/>
  <c r="L11" i="84"/>
  <c r="L19" i="84"/>
  <c r="F20" i="84"/>
  <c r="L21" i="43" s="1"/>
  <c r="G20" i="84"/>
  <c r="L13" i="84"/>
  <c r="L12" i="84"/>
  <c r="I20" i="84"/>
  <c r="L22" i="43" s="1"/>
  <c r="L20"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135AEDEC-1563-4F4C-B330-6DD7D7FBDEFC}">
      <text>
        <r>
          <rPr>
            <sz val="9"/>
            <color indexed="81"/>
            <rFont val="MS P ゴシック"/>
            <family val="3"/>
            <charset val="128"/>
          </rPr>
          <t xml:space="preserve">※連名の場合に使用
登記簿謄本に記載された所在地を記入
&lt;連名の場合は事業者①が対象&gt;
</t>
        </r>
      </text>
    </comment>
    <comment ref="H8" authorId="0" shapeId="0" xr:uid="{DA238BAD-6575-423B-978C-F2B2D8AC047D}">
      <text>
        <r>
          <rPr>
            <sz val="9"/>
            <color indexed="81"/>
            <rFont val="MS P ゴシック"/>
            <family val="3"/>
            <charset val="128"/>
          </rPr>
          <t xml:space="preserve">登記簿謄本に記載された所在地を記入
&lt;連名の場合は事業者②が対象&gt;
</t>
        </r>
      </text>
    </comment>
    <comment ref="D10" authorId="0" shapeId="0" xr:uid="{59ABEA74-A9E5-4BE1-8323-E18ACEA1DC92}">
      <text>
        <r>
          <rPr>
            <sz val="9"/>
            <color indexed="81"/>
            <rFont val="MS P ゴシック"/>
            <family val="3"/>
            <charset val="128"/>
          </rPr>
          <t xml:space="preserve">※連名の場合に使用
上段に会社名、下段に代表者の役職・氏名を記入
&lt;連名の場合は事業者①が対象&gt;
</t>
        </r>
      </text>
    </comment>
    <comment ref="H10" authorId="0" shapeId="0" xr:uid="{9EB44B9D-474B-469D-90E5-06F521307886}">
      <text>
        <r>
          <rPr>
            <sz val="9"/>
            <color indexed="81"/>
            <rFont val="MS P ゴシック"/>
            <family val="3"/>
            <charset val="128"/>
          </rPr>
          <t xml:space="preserve">上段に会社名、下段に代表者の役職・氏名を記入
&lt;連名の場合は事業者②が対象&gt;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AD02FD45-B28F-4B3E-BC6A-97538A3AFDE3}">
      <text>
        <r>
          <rPr>
            <sz val="9"/>
            <color indexed="81"/>
            <rFont val="MS P ゴシック"/>
            <family val="3"/>
            <charset val="128"/>
          </rPr>
          <t xml:space="preserve">水素製造設備の台数を記入
</t>
        </r>
      </text>
    </comment>
    <comment ref="E48" authorId="0" shapeId="0" xr:uid="{28F94946-FDAC-499F-963D-3896BE55412E}">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586AA7E3-9A9D-439D-B667-8140571DBD5B}">
      <text>
        <r>
          <rPr>
            <sz val="9"/>
            <color indexed="81"/>
            <rFont val="MS P ゴシック"/>
            <family val="3"/>
            <charset val="128"/>
          </rPr>
          <t xml:space="preserve">水素製造設備の台数を記入
</t>
        </r>
      </text>
    </comment>
    <comment ref="C46" authorId="0" shapeId="0" xr:uid="{0E8346E3-57EE-45D9-BDE0-065FEBFD94A2}">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11FC6F05-EC4C-476F-92A1-866FCD473831}">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6EFDA1B9-74DA-4127-A594-73D7384E77A6}">
      <text>
        <r>
          <rPr>
            <b/>
            <sz val="9"/>
            <color indexed="81"/>
            <rFont val="MS P ゴシック"/>
            <family val="3"/>
            <charset val="128"/>
          </rPr>
          <t>水素製造量</t>
        </r>
        <r>
          <rPr>
            <sz val="9"/>
            <color indexed="81"/>
            <rFont val="MS P ゴシック"/>
            <family val="3"/>
            <charset val="128"/>
          </rPr>
          <t xml:space="preserve">
</t>
        </r>
      </text>
    </comment>
    <comment ref="E49" authorId="0" shapeId="0" xr:uid="{A62306A6-DC26-446C-B674-B85EA4465C9B}">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ED9C17DF-9A72-49BE-953F-9B75AB75BE8B}">
      <text>
        <r>
          <rPr>
            <sz val="9"/>
            <color indexed="81"/>
            <rFont val="MS P ゴシック"/>
            <family val="3"/>
            <charset val="128"/>
          </rPr>
          <t xml:space="preserve">水素貯蔵設備の台数を記入
</t>
        </r>
      </text>
    </comment>
    <comment ref="C46" authorId="0" shapeId="0" xr:uid="{E1402935-7311-40FF-BBB3-DAA52BDCF688}">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6B2740AC-8622-4441-A7AA-F6F1C075BC28}">
      <text>
        <r>
          <rPr>
            <b/>
            <sz val="9"/>
            <color indexed="81"/>
            <rFont val="MS P ゴシック"/>
            <family val="3"/>
            <charset val="128"/>
          </rPr>
          <t>水素製造量</t>
        </r>
      </text>
    </comment>
    <comment ref="E49" authorId="0" shapeId="0" xr:uid="{E715F895-7536-4A8D-A9CD-16F4972E00F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C61519A3-3B8F-4204-AABE-4778BD18B680}">
      <text>
        <r>
          <rPr>
            <sz val="9"/>
            <color indexed="81"/>
            <rFont val="MS P ゴシック"/>
            <family val="3"/>
            <charset val="128"/>
          </rPr>
          <t xml:space="preserve">水素貯蔵設備の台数を記入
</t>
        </r>
      </text>
    </comment>
    <comment ref="C46" authorId="0" shapeId="0" xr:uid="{B76A4006-F5DE-4C31-ADC9-29447E6EF468}">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E3FC8E12-B878-49E3-8974-1E92D8C22BF7}">
      <text>
        <r>
          <rPr>
            <b/>
            <sz val="9"/>
            <color indexed="81"/>
            <rFont val="MS P ゴシック"/>
            <family val="3"/>
            <charset val="128"/>
          </rPr>
          <t>水素製造量</t>
        </r>
      </text>
    </comment>
    <comment ref="E49" authorId="0" shapeId="0" xr:uid="{AEBE2432-0006-4FFA-AE4A-B16F906F9439}">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FCAFF573-2F0B-4366-B2C2-2E3D359C9394}">
      <text>
        <r>
          <rPr>
            <sz val="9"/>
            <color indexed="81"/>
            <rFont val="MS P ゴシック"/>
            <family val="3"/>
            <charset val="128"/>
          </rPr>
          <t xml:space="preserve">水素貯蔵設備の台数を記入
</t>
        </r>
      </text>
    </comment>
    <comment ref="C46" authorId="0" shapeId="0" xr:uid="{CD8C4FEF-6E9A-478F-965D-DF70DC05A68A}">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92B22C8D-0599-48D1-BDF8-54D710BE892A}">
      <text>
        <r>
          <rPr>
            <b/>
            <sz val="9"/>
            <color indexed="81"/>
            <rFont val="MS P ゴシック"/>
            <family val="3"/>
            <charset val="128"/>
          </rPr>
          <t>水素製造量</t>
        </r>
        <r>
          <rPr>
            <sz val="9"/>
            <color indexed="81"/>
            <rFont val="MS P ゴシック"/>
            <family val="3"/>
            <charset val="128"/>
          </rPr>
          <t xml:space="preserve">
</t>
        </r>
      </text>
    </comment>
    <comment ref="E49" authorId="0" shapeId="0" xr:uid="{AF1A0FE6-655F-473B-AE7C-242FA2BF4FDB}">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8737A0E1-3CEA-4803-AD95-4C75C2A79AD2}">
      <text>
        <r>
          <rPr>
            <sz val="9"/>
            <color indexed="81"/>
            <rFont val="MS P ゴシック"/>
            <family val="3"/>
            <charset val="128"/>
          </rPr>
          <t xml:space="preserve">水素貯蔵設備の台数を記入
</t>
        </r>
      </text>
    </comment>
    <comment ref="C46" authorId="0" shapeId="0" xr:uid="{C624D955-C0E5-40C6-9A9B-FC5D94E1C278}">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13CEF852-7398-4968-BB32-EE812A453D99}">
      <text>
        <r>
          <rPr>
            <b/>
            <sz val="9"/>
            <color indexed="81"/>
            <rFont val="MS P ゴシック"/>
            <family val="3"/>
            <charset val="128"/>
          </rPr>
          <t>水素製造量</t>
        </r>
        <r>
          <rPr>
            <sz val="9"/>
            <color indexed="81"/>
            <rFont val="MS P ゴシック"/>
            <family val="3"/>
            <charset val="128"/>
          </rPr>
          <t xml:space="preserve">
</t>
        </r>
      </text>
    </comment>
    <comment ref="E49" authorId="0" shapeId="0" xr:uid="{D2B3307A-4345-4D9A-9FE8-5A595EC2D815}">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C3162616-7B88-4372-AA18-827535FE3074}">
      <text>
        <r>
          <rPr>
            <sz val="9"/>
            <color indexed="81"/>
            <rFont val="MS P ゴシック"/>
            <family val="3"/>
            <charset val="128"/>
          </rPr>
          <t>純水素型燃料電池の台数を記入</t>
        </r>
      </text>
    </comment>
    <comment ref="E48" authorId="0" shapeId="0" xr:uid="{D52F1EBA-282D-4004-A702-4829CF426C11}">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91D1E7F1-5010-4D46-813D-CE5C4E3F58B9}">
      <text>
        <r>
          <rPr>
            <sz val="9"/>
            <color indexed="81"/>
            <rFont val="MS P ゴシック"/>
            <family val="3"/>
            <charset val="128"/>
          </rPr>
          <t>水素燃料ボイラー（専焼）の台数を記入</t>
        </r>
      </text>
    </comment>
    <comment ref="E48" authorId="0" shapeId="0" xr:uid="{09D56618-9272-4D68-B967-40689BC9B1CF}">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2DC90C58-5E19-4FB4-9A6B-DB5F3F855DAD}">
      <text>
        <r>
          <rPr>
            <sz val="9"/>
            <color indexed="81"/>
            <rFont val="MS P ゴシック"/>
            <family val="3"/>
            <charset val="128"/>
          </rPr>
          <t>水素燃料ボイラー（混焼）の台数を記入</t>
        </r>
      </text>
    </comment>
    <comment ref="E48" authorId="0" shapeId="0" xr:uid="{F6FCC07D-BE24-41B5-81D0-F732BFFC6161}">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77518ABF-C78E-4B27-A191-7FE274468D06}">
      <text>
        <r>
          <rPr>
            <sz val="9"/>
            <color indexed="81"/>
            <rFont val="MS P ゴシック"/>
            <family val="3"/>
            <charset val="128"/>
          </rPr>
          <t>温水発生機（専焼）
の台数を記入</t>
        </r>
      </text>
    </comment>
    <comment ref="E48" authorId="0" shapeId="0" xr:uid="{3D102429-4F3D-411D-84C1-686FBF90E62B}">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C0CC645A-3569-49D4-9209-317A5CA1567A}">
      <text>
        <r>
          <rPr>
            <sz val="9"/>
            <color indexed="81"/>
            <rFont val="MS P ゴシック"/>
            <family val="3"/>
            <charset val="128"/>
          </rPr>
          <t>温水発生機（混焼）の台数を記入</t>
        </r>
      </text>
    </comment>
    <comment ref="E48" authorId="0" shapeId="0" xr:uid="{D1105912-5A00-4774-9291-CEFBBFF436C5}">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4D49F101-2353-4303-9A31-A81DDBEB6361}">
      <text>
        <r>
          <rPr>
            <sz val="9"/>
            <color indexed="81"/>
            <rFont val="MS P ゴシック"/>
            <family val="3"/>
            <charset val="128"/>
          </rPr>
          <t xml:space="preserve">水素バーナー（専焼）の台数を記入
</t>
        </r>
      </text>
    </comment>
    <comment ref="E48" authorId="0" shapeId="0" xr:uid="{23C6158E-F176-40DA-ADF9-A6E299B1123E}">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66537BD-5E52-4332-8998-0F7FA9BAF547}">
      <text>
        <r>
          <rPr>
            <sz val="9"/>
            <color indexed="81"/>
            <rFont val="MS P ゴシック"/>
            <family val="3"/>
            <charset val="128"/>
          </rPr>
          <t>水素バーナー（混焼）の台数を記入</t>
        </r>
      </text>
    </comment>
    <comment ref="E48" authorId="0" shapeId="0" xr:uid="{EC4B0E51-56EF-4255-9AD5-E6A41E6A47E7}">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5B79C549-2BB7-432D-A25E-6DF72DAC47CC}">
      <text>
        <r>
          <rPr>
            <sz val="9"/>
            <color indexed="81"/>
            <rFont val="MS P ゴシック"/>
            <family val="3"/>
            <charset val="128"/>
          </rPr>
          <t xml:space="preserve">水素エンジン発電機（専焼）の台数を記入
</t>
        </r>
      </text>
    </comment>
    <comment ref="E48" authorId="0" shapeId="0" xr:uid="{2C34DCC7-A0A4-45EF-A525-F97812CBE292}">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F99F8922-9410-4F3F-947B-E8FC3D648D70}">
      <text>
        <r>
          <rPr>
            <sz val="9"/>
            <color indexed="81"/>
            <rFont val="MS P ゴシック"/>
            <family val="3"/>
            <charset val="128"/>
          </rPr>
          <t>水素エンジン発電機（混焼）の台数を記入</t>
        </r>
      </text>
    </comment>
    <comment ref="E48" authorId="0" shapeId="0" xr:uid="{B56A7F16-3355-4437-8D07-F8C374BAC827}">
      <text>
        <r>
          <rPr>
            <sz val="9"/>
            <color indexed="10"/>
            <rFont val="メイリオ"/>
            <family val="3"/>
            <charset val="128"/>
          </rPr>
          <t>申請の有無を選択</t>
        </r>
      </text>
    </comment>
  </commentList>
</comments>
</file>

<file path=xl/sharedStrings.xml><?xml version="1.0" encoding="utf-8"?>
<sst xmlns="http://schemas.openxmlformats.org/spreadsheetml/2006/main" count="669" uniqueCount="236">
  <si>
    <t>日</t>
    <rPh sb="0" eb="1">
      <t>ヒ</t>
    </rPh>
    <phoneticPr fontId="1"/>
  </si>
  <si>
    <t>月</t>
    <rPh sb="0" eb="1">
      <t>ツキ</t>
    </rPh>
    <phoneticPr fontId="1"/>
  </si>
  <si>
    <t>年</t>
    <rPh sb="0" eb="1">
      <t>ネン</t>
    </rPh>
    <phoneticPr fontId="1"/>
  </si>
  <si>
    <t>住所</t>
    <phoneticPr fontId="1"/>
  </si>
  <si>
    <t>氏名</t>
    <phoneticPr fontId="1"/>
  </si>
  <si>
    <t>公益財団法人　東京都環境公社</t>
    <phoneticPr fontId="1"/>
  </si>
  <si>
    <t>単位</t>
    <rPh sb="0" eb="2">
      <t>タンイ</t>
    </rPh>
    <phoneticPr fontId="1"/>
  </si>
  <si>
    <t>設置無し</t>
    <rPh sb="0" eb="2">
      <t>セッチ</t>
    </rPh>
    <rPh sb="2" eb="3">
      <t>ナ</t>
    </rPh>
    <phoneticPr fontId="3"/>
  </si>
  <si>
    <t>殿</t>
    <rPh sb="0" eb="1">
      <t>ドノ</t>
    </rPh>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</si>
  <si>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</si>
  <si>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</si>
  <si>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円</t>
    <rPh sb="0" eb="1">
      <t>エン</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</si>
  <si>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</si>
  <si>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</si>
  <si>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会社名　：</t>
    <phoneticPr fontId="1"/>
  </si>
  <si>
    <t>部課名　：</t>
    <phoneticPr fontId="1"/>
  </si>
  <si>
    <t>担当者氏名　：</t>
    <phoneticPr fontId="1"/>
  </si>
  <si>
    <t>電話番号　：</t>
    <phoneticPr fontId="1"/>
  </si>
  <si>
    <t>携帯電話　：</t>
    <phoneticPr fontId="1"/>
  </si>
  <si>
    <t>Eメール　：</t>
    <phoneticPr fontId="1"/>
  </si>
  <si>
    <t xml:space="preserve"> 備考</t>
    <rPh sb="1" eb="3">
      <t>ビコウ</t>
    </rPh>
    <phoneticPr fontId="1"/>
  </si>
  <si>
    <t>※ 事業全般の内容についての対応が可能であるとともに、申請に係る公社からの指示に対して一元的な窓口を担う連絡先を記載すること。</t>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</si>
  <si>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</si>
  <si>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</si>
  <si>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理事長</t>
    <phoneticPr fontId="1"/>
  </si>
  <si>
    <t>←助成対象設備を入力してください。</t>
    <rPh sb="1" eb="7">
      <t>ジョセイタイショウセツビ</t>
    </rPh>
    <rPh sb="8" eb="10">
      <t>ニュウリョク</t>
    </rPh>
    <phoneticPr fontId="1"/>
  </si>
  <si>
    <t>費用区分</t>
    <rPh sb="0" eb="2">
      <t>ヒヨウ</t>
    </rPh>
    <rPh sb="2" eb="4">
      <t>クブン</t>
    </rPh>
    <phoneticPr fontId="12"/>
  </si>
  <si>
    <t>設計費</t>
    <rPh sb="0" eb="2">
      <t>セッケイ</t>
    </rPh>
    <rPh sb="2" eb="3">
      <t>ヒ</t>
    </rPh>
    <phoneticPr fontId="12"/>
  </si>
  <si>
    <t>設備費</t>
    <rPh sb="0" eb="3">
      <t>セツビヒ</t>
    </rPh>
    <phoneticPr fontId="12"/>
  </si>
  <si>
    <t>工事費</t>
    <rPh sb="0" eb="2">
      <t>コウジ</t>
    </rPh>
    <rPh sb="2" eb="3">
      <t>ヒ</t>
    </rPh>
    <phoneticPr fontId="12"/>
  </si>
  <si>
    <t>諸経費</t>
    <rPh sb="0" eb="3">
      <t>ショケイヒ</t>
    </rPh>
    <phoneticPr fontId="12"/>
  </si>
  <si>
    <t>▼助成対象外</t>
    <rPh sb="1" eb="5">
      <t>ジョセイタイショウ</t>
    </rPh>
    <rPh sb="5" eb="6">
      <t>ガイ</t>
    </rPh>
    <phoneticPr fontId="12"/>
  </si>
  <si>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1"/>
  </si>
  <si>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</si>
  <si>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</si>
  <si>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</si>
  <si>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</si>
  <si>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</si>
  <si>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③本事業以外の国等補助金申請額</t>
    <phoneticPr fontId="1"/>
  </si>
  <si>
    <t>選択⇒</t>
    <rPh sb="0" eb="2">
      <t>センタク</t>
    </rPh>
    <phoneticPr fontId="3"/>
  </si>
  <si>
    <t>※経費 ［円］は、消費税等額を除き記入すること。</t>
    <rPh sb="1" eb="3">
      <t>ケイヒ</t>
    </rPh>
    <rPh sb="9" eb="13">
      <t>ショウヒゼイトウ</t>
    </rPh>
    <rPh sb="13" eb="14">
      <t>ガク</t>
    </rPh>
    <rPh sb="15" eb="16">
      <t>ノゾ</t>
    </rPh>
    <rPh sb="17" eb="19">
      <t>キニュウ</t>
    </rPh>
    <phoneticPr fontId="1"/>
  </si>
  <si>
    <t>助成金交付申請経費内訳書 【純水素型燃料電池】</t>
    <rPh sb="7" eb="9">
      <t>ケイヒ</t>
    </rPh>
    <phoneticPr fontId="1"/>
  </si>
  <si>
    <t>①純水素型燃料電池の助成対象経費</t>
    <phoneticPr fontId="1"/>
  </si>
  <si>
    <t>②純水素型燃料電池の助成対象外経費</t>
    <rPh sb="14" eb="15">
      <t>ガイ</t>
    </rPh>
    <phoneticPr fontId="1"/>
  </si>
  <si>
    <t>判定</t>
    <rPh sb="0" eb="2">
      <t>ハンテイ</t>
    </rPh>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</si>
  <si>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</si>
  <si>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</si>
  <si>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</si>
  <si>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</si>
  <si>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設備費上限額</t>
    <rPh sb="0" eb="2">
      <t>セツビ</t>
    </rPh>
    <rPh sb="2" eb="3">
      <t>ヒ</t>
    </rPh>
    <rPh sb="3" eb="5">
      <t>ジョウゲン</t>
    </rPh>
    <rPh sb="5" eb="6">
      <t>ガク</t>
    </rPh>
    <phoneticPr fontId="3"/>
  </si>
  <si>
    <t>都内</t>
    <rPh sb="0" eb="2">
      <t>トナイ</t>
    </rPh>
    <phoneticPr fontId="3"/>
  </si>
  <si>
    <t>都外</t>
    <rPh sb="0" eb="2">
      <t>トガイ</t>
    </rPh>
    <phoneticPr fontId="3"/>
  </si>
  <si>
    <t>←申請額を入力</t>
    <rPh sb="1" eb="4">
      <t>シンセイガク</t>
    </rPh>
    <rPh sb="5" eb="7">
      <t>ニュウリョク</t>
    </rPh>
    <phoneticPr fontId="3"/>
  </si>
  <si>
    <t>←法人は、上段に会社名</t>
    <rPh sb="1" eb="3">
      <t>ホウジン</t>
    </rPh>
    <rPh sb="5" eb="7">
      <t>ジョウダン</t>
    </rPh>
    <rPh sb="8" eb="11">
      <t>カイシャメイ</t>
    </rPh>
    <phoneticPr fontId="1"/>
  </si>
  <si>
    <t>←下段に代表者の役職・氏名</t>
    <rPh sb="1" eb="3">
      <t>ゲダン</t>
    </rPh>
    <rPh sb="4" eb="7">
      <t>ダイヒョウシャ</t>
    </rPh>
    <rPh sb="8" eb="10">
      <t>ヤクショク</t>
    </rPh>
    <rPh sb="11" eb="13">
      <t>シメイ</t>
    </rPh>
    <phoneticPr fontId="1"/>
  </si>
  <si>
    <t>助成事業開始届</t>
    <phoneticPr fontId="3"/>
  </si>
  <si>
    <t xml:space="preserve"> 工事期間</t>
    <rPh sb="1" eb="3">
      <t>コウジ</t>
    </rPh>
    <rPh sb="3" eb="5">
      <t>キカン</t>
    </rPh>
    <phoneticPr fontId="1"/>
  </si>
  <si>
    <t>　着手年月日：</t>
    <rPh sb="1" eb="2">
      <t>キ</t>
    </rPh>
    <rPh sb="2" eb="3">
      <t>テ</t>
    </rPh>
    <rPh sb="3" eb="6">
      <t>ネンガッピ</t>
    </rPh>
    <phoneticPr fontId="1"/>
  </si>
  <si>
    <t>　完了予定年月日：</t>
    <rPh sb="1" eb="3">
      <t>カンリョウ</t>
    </rPh>
    <rPh sb="3" eb="5">
      <t>ヨテイ</t>
    </rPh>
    <rPh sb="5" eb="8">
      <t>ネンガッピ</t>
    </rPh>
    <phoneticPr fontId="1"/>
  </si>
  <si>
    <t xml:space="preserve"> 助成対象設備</t>
    <rPh sb="1" eb="3">
      <t>ジョセイ</t>
    </rPh>
    <rPh sb="3" eb="5">
      <t>タイショウ</t>
    </rPh>
    <phoneticPr fontId="1"/>
  </si>
  <si>
    <r>
      <t xml:space="preserve"> 助成対象事業者
 連絡先</t>
    </r>
    <r>
      <rPr>
        <vertAlign val="superscript"/>
        <sz val="12"/>
        <rFont val="ＭＳ Ｐ明朝"/>
        <family val="1"/>
        <charset val="128"/>
      </rPr>
      <t>※</t>
    </r>
    <rPh sb="10" eb="13">
      <t>レンラクサキ</t>
    </rPh>
    <phoneticPr fontId="1"/>
  </si>
  <si>
    <t>申請の有無</t>
    <rPh sb="0" eb="2">
      <t>シンセイ</t>
    </rPh>
    <rPh sb="3" eb="5">
      <t>ウム</t>
    </rPh>
    <phoneticPr fontId="21"/>
  </si>
  <si>
    <t>申請あり</t>
    <rPh sb="0" eb="2">
      <t>シンセイ</t>
    </rPh>
    <phoneticPr fontId="21"/>
  </si>
  <si>
    <t>申請なし</t>
    <rPh sb="0" eb="2">
      <t>シンセイ</t>
    </rPh>
    <phoneticPr fontId="21"/>
  </si>
  <si>
    <t>様式</t>
    <rPh sb="0" eb="2">
      <t>ヨウシキ</t>
    </rPh>
    <phoneticPr fontId="3"/>
  </si>
  <si>
    <t>対象設備</t>
    <rPh sb="0" eb="2">
      <t>タイショウ</t>
    </rPh>
    <rPh sb="2" eb="4">
      <t>セツビ</t>
    </rPh>
    <phoneticPr fontId="3"/>
  </si>
  <si>
    <t>助成額上限</t>
    <rPh sb="0" eb="2">
      <t>ジョセイ</t>
    </rPh>
    <rPh sb="2" eb="3">
      <t>ガク</t>
    </rPh>
    <rPh sb="3" eb="5">
      <t>ジョウゲン</t>
    </rPh>
    <phoneticPr fontId="3"/>
  </si>
  <si>
    <t>対象経費</t>
    <rPh sb="0" eb="4">
      <t>タイショウケイヒ</t>
    </rPh>
    <phoneticPr fontId="3"/>
  </si>
  <si>
    <t>対象外経費</t>
    <rPh sb="0" eb="3">
      <t>タイショウガイ</t>
    </rPh>
    <rPh sb="3" eb="5">
      <t>ケイヒ</t>
    </rPh>
    <phoneticPr fontId="3"/>
  </si>
  <si>
    <t>他の補助金</t>
    <rPh sb="0" eb="1">
      <t>タ</t>
    </rPh>
    <rPh sb="2" eb="5">
      <t>ホジョキン</t>
    </rPh>
    <phoneticPr fontId="3"/>
  </si>
  <si>
    <t>助成申請額</t>
    <rPh sb="0" eb="2">
      <t>ジョセイ</t>
    </rPh>
    <rPh sb="2" eb="5">
      <t>シンセイガク</t>
    </rPh>
    <phoneticPr fontId="3"/>
  </si>
  <si>
    <t>経費合計</t>
    <rPh sb="0" eb="2">
      <t>ケイヒ</t>
    </rPh>
    <rPh sb="2" eb="4">
      <t>ゴウケイ</t>
    </rPh>
    <phoneticPr fontId="3"/>
  </si>
  <si>
    <t>【別紙４】</t>
    <rPh sb="1" eb="3">
      <t>ベッシ</t>
    </rPh>
    <phoneticPr fontId="3"/>
  </si>
  <si>
    <t>合　　計</t>
    <rPh sb="0" eb="1">
      <t>ゴウ</t>
    </rPh>
    <rPh sb="3" eb="4">
      <t>ケイ</t>
    </rPh>
    <phoneticPr fontId="3"/>
  </si>
  <si>
    <t xml:space="preserve"> 助成金交付申請額</t>
    <rPh sb="6" eb="8">
      <t>シンセイ</t>
    </rPh>
    <rPh sb="8" eb="9">
      <t>ガク</t>
    </rPh>
    <phoneticPr fontId="1"/>
  </si>
  <si>
    <t>貯蔵設備設置条件</t>
    <rPh sb="0" eb="2">
      <t>チョゾウ</t>
    </rPh>
    <rPh sb="2" eb="4">
      <t>セツビ</t>
    </rPh>
    <rPh sb="4" eb="6">
      <t>セッチ</t>
    </rPh>
    <rPh sb="6" eb="8">
      <t>ジョウケン</t>
    </rPh>
    <phoneticPr fontId="3"/>
  </si>
  <si>
    <t>運搬設備設置条件</t>
    <rPh sb="0" eb="2">
      <t>ウンパン</t>
    </rPh>
    <rPh sb="2" eb="4">
      <t>セツビ</t>
    </rPh>
    <rPh sb="4" eb="6">
      <t>セッチ</t>
    </rPh>
    <rPh sb="6" eb="8">
      <t>ジョウケン</t>
    </rPh>
    <phoneticPr fontId="3"/>
  </si>
  <si>
    <t>水素製造能力</t>
    <rPh sb="0" eb="2">
      <t>スイソ</t>
    </rPh>
    <rPh sb="2" eb="4">
      <t>セイゾウ</t>
    </rPh>
    <rPh sb="4" eb="6">
      <t>ノウリョク</t>
    </rPh>
    <phoneticPr fontId="3"/>
  </si>
  <si>
    <t>10N㎥/h以上</t>
    <phoneticPr fontId="3"/>
  </si>
  <si>
    <t>助成額上限</t>
  </si>
  <si>
    <t>製造設備都内から貯蔵設備を設置する事業と重複する設備の設置がある</t>
    <rPh sb="20" eb="22">
      <t>チョウフク</t>
    </rPh>
    <rPh sb="24" eb="26">
      <t>セツビ</t>
    </rPh>
    <rPh sb="27" eb="29">
      <t>セッチ</t>
    </rPh>
    <phoneticPr fontId="3"/>
  </si>
  <si>
    <t>燃料電池から燃焼機器混焼を設置する事業と重複する設備の設置がある</t>
    <phoneticPr fontId="3"/>
  </si>
  <si>
    <t>製造設備都内から製造設備都外を設置する事業と重複する設備の設置がある</t>
    <rPh sb="15" eb="17">
      <t>セッチ</t>
    </rPh>
    <rPh sb="19" eb="21">
      <t>ジギョウ</t>
    </rPh>
    <rPh sb="22" eb="24">
      <t>チョウフク</t>
    </rPh>
    <rPh sb="26" eb="28">
      <t>セツビ</t>
    </rPh>
    <rPh sb="29" eb="31">
      <t>セッチ</t>
    </rPh>
    <phoneticPr fontId="3"/>
  </si>
  <si>
    <t>運搬設備から燃焼機器混焼を設置する事業と重複する設備の設置がある</t>
    <rPh sb="13" eb="15">
      <t>セッチ</t>
    </rPh>
    <rPh sb="17" eb="19">
      <t>ジギョウ</t>
    </rPh>
    <rPh sb="20" eb="22">
      <t>チョウフク</t>
    </rPh>
    <rPh sb="24" eb="26">
      <t>セツビ</t>
    </rPh>
    <rPh sb="27" eb="29">
      <t>セッチ</t>
    </rPh>
    <phoneticPr fontId="3"/>
  </si>
  <si>
    <t>重複する設備の設置がない</t>
    <phoneticPr fontId="3"/>
  </si>
  <si>
    <t>助成金交付申請経費内訳書 【グリーン水素製造設備（都内）】</t>
    <rPh sb="7" eb="9">
      <t>ケイヒ</t>
    </rPh>
    <rPh sb="20" eb="22">
      <t>セイゾウ</t>
    </rPh>
    <phoneticPr fontId="1"/>
  </si>
  <si>
    <t>助成金交付申請経費内訳書 【グリーン水素製造設備（都外）】</t>
    <rPh sb="7" eb="9">
      <t>ケイヒ</t>
    </rPh>
    <rPh sb="18" eb="20">
      <t>スイソ</t>
    </rPh>
    <rPh sb="20" eb="22">
      <t>セイゾウ</t>
    </rPh>
    <rPh sb="22" eb="24">
      <t>セツビ</t>
    </rPh>
    <rPh sb="25" eb="26">
      <t>ミヤコ</t>
    </rPh>
    <rPh sb="26" eb="27">
      <t>ガイ</t>
    </rPh>
    <phoneticPr fontId="1"/>
  </si>
  <si>
    <t>台</t>
    <rPh sb="0" eb="1">
      <t>ダイ</t>
    </rPh>
    <phoneticPr fontId="3"/>
  </si>
  <si>
    <t>台数</t>
    <rPh sb="0" eb="2">
      <t>ダイスウ</t>
    </rPh>
    <phoneticPr fontId="3"/>
  </si>
  <si>
    <t>助成金交付申請経費内訳書 【水素燃料ボイラー（混焼）】</t>
    <rPh sb="7" eb="9">
      <t>ケイヒ</t>
    </rPh>
    <rPh sb="16" eb="18">
      <t>ネンリョウ</t>
    </rPh>
    <rPh sb="23" eb="24">
      <t>コン</t>
    </rPh>
    <phoneticPr fontId="1"/>
  </si>
  <si>
    <t>水素製造設備（都内）</t>
    <phoneticPr fontId="3"/>
  </si>
  <si>
    <t>水素製造設備（都外）</t>
    <rPh sb="8" eb="9">
      <t>ガイ</t>
    </rPh>
    <phoneticPr fontId="3"/>
  </si>
  <si>
    <t>純水素型燃料電池</t>
    <rPh sb="0" eb="1">
      <t>ジュン</t>
    </rPh>
    <rPh sb="1" eb="3">
      <t>スイソ</t>
    </rPh>
    <rPh sb="3" eb="4">
      <t>ガタ</t>
    </rPh>
    <rPh sb="4" eb="8">
      <t>ネンリョウデンチ</t>
    </rPh>
    <phoneticPr fontId="3"/>
  </si>
  <si>
    <t>【別紙５－２】</t>
    <rPh sb="1" eb="3">
      <t>ベッシ</t>
    </rPh>
    <phoneticPr fontId="3"/>
  </si>
  <si>
    <t>第９号様式（第13条関係）</t>
    <phoneticPr fontId="3"/>
  </si>
  <si>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</si>
  <si>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←９号別紙シートより自動で入力されます。</t>
    <rPh sb="2" eb="3">
      <t>ゴウ</t>
    </rPh>
    <rPh sb="3" eb="5">
      <t>ベッシ</t>
    </rPh>
    <rPh sb="10" eb="12">
      <t>ジドウ</t>
    </rPh>
    <rPh sb="13" eb="15">
      <t>ニュウリョク</t>
    </rPh>
    <phoneticPr fontId="1"/>
  </si>
  <si>
    <t>第９号様式：別紙（集計）</t>
    <rPh sb="0" eb="1">
      <t>ダイ</t>
    </rPh>
    <rPh sb="2" eb="3">
      <t>ゴウ</t>
    </rPh>
    <rPh sb="3" eb="5">
      <t>ヨウシキ</t>
    </rPh>
    <rPh sb="6" eb="8">
      <t>ベッシ</t>
    </rPh>
    <rPh sb="9" eb="11">
      <t>シュウケイ</t>
    </rPh>
    <phoneticPr fontId="1"/>
  </si>
  <si>
    <t>第９号様式：別紙１－１</t>
    <rPh sb="0" eb="1">
      <t>ダイ</t>
    </rPh>
    <rPh sb="2" eb="3">
      <t>ゴウ</t>
    </rPh>
    <rPh sb="3" eb="5">
      <t>ヨウシキ</t>
    </rPh>
    <rPh sb="6" eb="8">
      <t>ベッシ</t>
    </rPh>
    <phoneticPr fontId="1"/>
  </si>
  <si>
    <t>第９号様式：別紙１－２</t>
    <rPh sb="0" eb="1">
      <t>ダイ</t>
    </rPh>
    <rPh sb="2" eb="3">
      <t>ゴウ</t>
    </rPh>
    <rPh sb="3" eb="5">
      <t>ヨウシキ</t>
    </rPh>
    <rPh sb="6" eb="8">
      <t>ベッシ</t>
    </rPh>
    <phoneticPr fontId="1"/>
  </si>
  <si>
    <t>←申請額を入力</t>
    <rPh sb="1" eb="3">
      <t>シンセイ</t>
    </rPh>
    <rPh sb="3" eb="4">
      <t>ガク</t>
    </rPh>
    <rPh sb="5" eb="7">
      <t>ニュウリョク</t>
    </rPh>
    <phoneticPr fontId="3"/>
  </si>
  <si>
    <t>②水素製造設備（都内）の助成対象外経費</t>
    <rPh sb="16" eb="17">
      <t>ガイ</t>
    </rPh>
    <phoneticPr fontId="1"/>
  </si>
  <si>
    <t>①水素製造設備（都内）の助成対象経費</t>
    <phoneticPr fontId="1"/>
  </si>
  <si>
    <t>水素製造設備（都内）の助成額上限</t>
    <rPh sb="13" eb="14">
      <t>ガク</t>
    </rPh>
    <rPh sb="14" eb="16">
      <t>ジョウゲン</t>
    </rPh>
    <phoneticPr fontId="1"/>
  </si>
  <si>
    <t>②水素製造設備（都外）の助成対象外経費</t>
    <rPh sb="16" eb="17">
      <t>ガイ</t>
    </rPh>
    <phoneticPr fontId="1"/>
  </si>
  <si>
    <t>①水素製造設備（都外）の助成対象経費</t>
    <phoneticPr fontId="1"/>
  </si>
  <si>
    <t>水素製造設備（都外）の設備選択及び助成額上限</t>
    <rPh sb="11" eb="13">
      <t>セツビ</t>
    </rPh>
    <rPh sb="13" eb="15">
      <t>センタク</t>
    </rPh>
    <rPh sb="15" eb="16">
      <t>オヨ</t>
    </rPh>
    <rPh sb="19" eb="20">
      <t>ガク</t>
    </rPh>
    <rPh sb="20" eb="22">
      <t>ジョウゲン</t>
    </rPh>
    <phoneticPr fontId="1"/>
  </si>
  <si>
    <t>②水素貯蔵設備の助成対象外経費</t>
    <rPh sb="3" eb="7">
      <t>チョゾウセツビ</t>
    </rPh>
    <rPh sb="12" eb="13">
      <t>ガイ</t>
    </rPh>
    <phoneticPr fontId="1"/>
  </si>
  <si>
    <t>①水素貯蔵設備の助成対象経費</t>
    <rPh sb="3" eb="7">
      <t>チョゾウセツビ</t>
    </rPh>
    <phoneticPr fontId="1"/>
  </si>
  <si>
    <t>水素貯蔵設備の助成額上限</t>
    <rPh sb="2" eb="4">
      <t>チョゾウ</t>
    </rPh>
    <rPh sb="4" eb="6">
      <t>セツビ</t>
    </rPh>
    <rPh sb="9" eb="10">
      <t>ガク</t>
    </rPh>
    <rPh sb="10" eb="12">
      <t>ジョウゲン</t>
    </rPh>
    <phoneticPr fontId="1"/>
  </si>
  <si>
    <t>②水素運搬設備の助成対象外経費</t>
    <rPh sb="3" eb="5">
      <t>ウンパン</t>
    </rPh>
    <rPh sb="5" eb="7">
      <t>セツビ</t>
    </rPh>
    <rPh sb="12" eb="13">
      <t>ガイ</t>
    </rPh>
    <phoneticPr fontId="1"/>
  </si>
  <si>
    <t>①水素運搬設備の助成対象経費</t>
    <rPh sb="3" eb="5">
      <t>ウンパン</t>
    </rPh>
    <rPh sb="5" eb="7">
      <t>セツビ</t>
    </rPh>
    <phoneticPr fontId="1"/>
  </si>
  <si>
    <t>水素運搬設備の助成額上限</t>
    <rPh sb="2" eb="4">
      <t>ウンパン</t>
    </rPh>
    <rPh sb="4" eb="6">
      <t>セツビ</t>
    </rPh>
    <rPh sb="9" eb="10">
      <t>ガク</t>
    </rPh>
    <rPh sb="10" eb="12">
      <t>ジョウゲン</t>
    </rPh>
    <phoneticPr fontId="1"/>
  </si>
  <si>
    <t>純水素型燃料電池の助成額上限</t>
    <rPh sb="0" eb="1">
      <t>ジュン</t>
    </rPh>
    <rPh sb="1" eb="3">
      <t>スイソ</t>
    </rPh>
    <rPh sb="3" eb="4">
      <t>カタ</t>
    </rPh>
    <rPh sb="4" eb="6">
      <t>ネンリョウ</t>
    </rPh>
    <rPh sb="6" eb="8">
      <t>デンチ</t>
    </rPh>
    <rPh sb="11" eb="12">
      <t>ガク</t>
    </rPh>
    <rPh sb="12" eb="14">
      <t>ジョウゲン</t>
    </rPh>
    <phoneticPr fontId="1"/>
  </si>
  <si>
    <t>第９号様式：別紙４</t>
    <rPh sb="0" eb="1">
      <t>ダイ</t>
    </rPh>
    <rPh sb="2" eb="3">
      <t>ゴウ</t>
    </rPh>
    <rPh sb="3" eb="5">
      <t>ヨウシキ</t>
    </rPh>
    <rPh sb="6" eb="8">
      <t>ベッシ</t>
    </rPh>
    <phoneticPr fontId="1"/>
  </si>
  <si>
    <t>②水素燃料ボイラー（専焼）の助成対象外経費</t>
    <rPh sb="18" eb="19">
      <t>ガイ</t>
    </rPh>
    <phoneticPr fontId="1"/>
  </si>
  <si>
    <t>①水素燃料ボイラー（専焼）の助成対象経費</t>
    <phoneticPr fontId="1"/>
  </si>
  <si>
    <t>水素燃料ボイラー（専焼）の助成額上限</t>
    <rPh sb="0" eb="2">
      <t>スイソ</t>
    </rPh>
    <rPh sb="2" eb="4">
      <t>ネンリョウ</t>
    </rPh>
    <rPh sb="9" eb="11">
      <t>センショウ</t>
    </rPh>
    <rPh sb="15" eb="16">
      <t>ガク</t>
    </rPh>
    <rPh sb="16" eb="18">
      <t>ジョウゲン</t>
    </rPh>
    <phoneticPr fontId="1"/>
  </si>
  <si>
    <t>助成金交付申請経費内訳書 【水素燃料ボイラー（専焼）】</t>
    <rPh sb="7" eb="9">
      <t>ケイヒ</t>
    </rPh>
    <rPh sb="14" eb="16">
      <t>スイソ</t>
    </rPh>
    <rPh sb="16" eb="18">
      <t>ネンリョウ</t>
    </rPh>
    <phoneticPr fontId="1"/>
  </si>
  <si>
    <t>第９号様式：別紙５－１</t>
    <phoneticPr fontId="1"/>
  </si>
  <si>
    <t>②水素燃料ボイラー（混焼）の助成対象外経費</t>
    <rPh sb="18" eb="19">
      <t>ガイ</t>
    </rPh>
    <phoneticPr fontId="1"/>
  </si>
  <si>
    <t>①水素燃料ボイラー（混焼）の助成対象経費</t>
    <phoneticPr fontId="3"/>
  </si>
  <si>
    <t>水素燃料ボイラー（混焼）の助成額上限</t>
    <rPh sb="0" eb="2">
      <t>スイソ</t>
    </rPh>
    <rPh sb="2" eb="4">
      <t>ネンリョウ</t>
    </rPh>
    <rPh sb="9" eb="11">
      <t>コンショウ</t>
    </rPh>
    <rPh sb="15" eb="16">
      <t>ガク</t>
    </rPh>
    <rPh sb="16" eb="18">
      <t>ジョウゲン</t>
    </rPh>
    <phoneticPr fontId="1"/>
  </si>
  <si>
    <t>第９号様式：別紙５－２</t>
    <rPh sb="0" eb="1">
      <t>ダイ</t>
    </rPh>
    <rPh sb="2" eb="3">
      <t>ゴウ</t>
    </rPh>
    <rPh sb="3" eb="5">
      <t>ヨウシキ</t>
    </rPh>
    <rPh sb="6" eb="8">
      <t>ベッシ</t>
    </rPh>
    <phoneticPr fontId="1"/>
  </si>
  <si>
    <t>①温水発生機（専焼）の助成対象経費</t>
    <phoneticPr fontId="3"/>
  </si>
  <si>
    <t>温水発生機（専焼）の助成額上限</t>
    <rPh sb="0" eb="2">
      <t>オンスイ</t>
    </rPh>
    <rPh sb="2" eb="4">
      <t>ハッセイ</t>
    </rPh>
    <rPh sb="4" eb="5">
      <t>キ</t>
    </rPh>
    <rPh sb="6" eb="8">
      <t>センショウ</t>
    </rPh>
    <rPh sb="12" eb="13">
      <t>ガク</t>
    </rPh>
    <rPh sb="13" eb="15">
      <t>ジョウゲン</t>
    </rPh>
    <phoneticPr fontId="1"/>
  </si>
  <si>
    <t>助成金交付申請経費内訳書 【温水発生機（専焼）】</t>
    <rPh sb="7" eb="9">
      <t>ケイヒ</t>
    </rPh>
    <rPh sb="20" eb="21">
      <t>セン</t>
    </rPh>
    <phoneticPr fontId="1"/>
  </si>
  <si>
    <t>第９号様式：別紙６－１</t>
    <rPh sb="0" eb="1">
      <t>ダイ</t>
    </rPh>
    <rPh sb="2" eb="3">
      <t>ゴウ</t>
    </rPh>
    <rPh sb="3" eb="5">
      <t>ヨウシキ</t>
    </rPh>
    <rPh sb="6" eb="8">
      <t>ベッシ</t>
    </rPh>
    <phoneticPr fontId="1"/>
  </si>
  <si>
    <t>②温水発生機（混焼）の助成対象外経費</t>
    <rPh sb="15" eb="16">
      <t>ガイ</t>
    </rPh>
    <phoneticPr fontId="1"/>
  </si>
  <si>
    <t>①温水発生機（混焼）の助成対象経費</t>
    <phoneticPr fontId="3"/>
  </si>
  <si>
    <t>温水発生機（混焼）の助成額上限</t>
    <rPh sb="0" eb="2">
      <t>オンスイ</t>
    </rPh>
    <rPh sb="2" eb="4">
      <t>ハッセイ</t>
    </rPh>
    <rPh sb="4" eb="5">
      <t>キ</t>
    </rPh>
    <rPh sb="6" eb="8">
      <t>コンショウ</t>
    </rPh>
    <rPh sb="12" eb="13">
      <t>ガク</t>
    </rPh>
    <rPh sb="13" eb="15">
      <t>ジョウゲン</t>
    </rPh>
    <phoneticPr fontId="1"/>
  </si>
  <si>
    <t>助成金交付申請経費内訳書 【温水発生機（混焼）】</t>
    <rPh sb="7" eb="9">
      <t>ケイヒ</t>
    </rPh>
    <rPh sb="20" eb="21">
      <t>コン</t>
    </rPh>
    <phoneticPr fontId="1"/>
  </si>
  <si>
    <t>第９号様式：別紙６－２</t>
    <rPh sb="0" eb="1">
      <t>ダイ</t>
    </rPh>
    <rPh sb="2" eb="3">
      <t>ゴウ</t>
    </rPh>
    <rPh sb="3" eb="5">
      <t>ヨウシキ</t>
    </rPh>
    <rPh sb="6" eb="8">
      <t>ベッシ</t>
    </rPh>
    <phoneticPr fontId="1"/>
  </si>
  <si>
    <t>②水素バーナー（専焼）の助成対象外経費</t>
    <rPh sb="1" eb="3">
      <t>スイソ</t>
    </rPh>
    <rPh sb="8" eb="10">
      <t>センショウ</t>
    </rPh>
    <rPh sb="16" eb="17">
      <t>ガイ</t>
    </rPh>
    <phoneticPr fontId="1"/>
  </si>
  <si>
    <t>①水素バーナー（専焼）の助成対象経費</t>
    <rPh sb="8" eb="10">
      <t>センショウ</t>
    </rPh>
    <phoneticPr fontId="3"/>
  </si>
  <si>
    <t>水素バーナー（専焼）の助成額上限</t>
    <rPh sb="7" eb="9">
      <t>センショウ</t>
    </rPh>
    <rPh sb="13" eb="14">
      <t>ガク</t>
    </rPh>
    <rPh sb="14" eb="16">
      <t>ジョウゲン</t>
    </rPh>
    <phoneticPr fontId="1"/>
  </si>
  <si>
    <t>助成金交付申請経費内訳書 【水素バーナー（専焼）】</t>
    <rPh sb="7" eb="9">
      <t>ケイヒ</t>
    </rPh>
    <rPh sb="21" eb="23">
      <t>センショウ</t>
    </rPh>
    <phoneticPr fontId="1"/>
  </si>
  <si>
    <t>②水素バーナー（混焼）の助成対象外経費</t>
    <rPh sb="1" eb="3">
      <t>スイソ</t>
    </rPh>
    <rPh sb="8" eb="10">
      <t>コンショウ</t>
    </rPh>
    <rPh sb="16" eb="17">
      <t>ガイ</t>
    </rPh>
    <phoneticPr fontId="1"/>
  </si>
  <si>
    <t>①水素バーナー（混焼）の助成対象経費</t>
    <rPh sb="8" eb="10">
      <t>コンショウ</t>
    </rPh>
    <phoneticPr fontId="3"/>
  </si>
  <si>
    <t>水素バーナー（混焼）の助成額上限</t>
    <rPh sb="7" eb="9">
      <t>コンショウ</t>
    </rPh>
    <rPh sb="13" eb="14">
      <t>ガク</t>
    </rPh>
    <rPh sb="14" eb="16">
      <t>ジョウゲン</t>
    </rPh>
    <phoneticPr fontId="1"/>
  </si>
  <si>
    <t>助成金交付申請経費内訳書 【水素バーナー（混焼）】</t>
    <rPh sb="7" eb="9">
      <t>ケイヒ</t>
    </rPh>
    <rPh sb="21" eb="23">
      <t>コンショウ</t>
    </rPh>
    <phoneticPr fontId="1"/>
  </si>
  <si>
    <t>第９号様式：別紙７－１</t>
    <rPh sb="0" eb="1">
      <t>ダイ</t>
    </rPh>
    <rPh sb="2" eb="3">
      <t>ゴウ</t>
    </rPh>
    <rPh sb="3" eb="5">
      <t>ヨウシキ</t>
    </rPh>
    <rPh sb="6" eb="8">
      <t>ベッシ</t>
    </rPh>
    <phoneticPr fontId="1"/>
  </si>
  <si>
    <t>第９号様式：別紙７－２</t>
    <rPh sb="0" eb="1">
      <t>ダイ</t>
    </rPh>
    <rPh sb="2" eb="3">
      <t>ゴウ</t>
    </rPh>
    <rPh sb="3" eb="5">
      <t>ヨウシキ</t>
    </rPh>
    <rPh sb="6" eb="8">
      <t>ベッシ</t>
    </rPh>
    <phoneticPr fontId="1"/>
  </si>
  <si>
    <t>②水素エンジン発電機（専焼）の助成対象外経費</t>
    <rPh sb="11" eb="13">
      <t>センショウ</t>
    </rPh>
    <rPh sb="19" eb="20">
      <t>ガイ</t>
    </rPh>
    <phoneticPr fontId="1"/>
  </si>
  <si>
    <t>①水素エンジン発電機（専焼）の助成対象経費</t>
    <rPh sb="11" eb="13">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</si>
  <si>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1"/>
  </si>
  <si>
    <t>助成金交付申請経費内訳書 【水素エンジン発電機（専焼）】</t>
    <rPh sb="7" eb="9">
      <t>ケイヒ</t>
    </rPh>
    <rPh sb="24" eb="26">
      <t>センショウ</t>
    </rPh>
    <phoneticPr fontId="1"/>
  </si>
  <si>
    <t>第９号様式：別紙８－１</t>
    <rPh sb="0" eb="1">
      <t>ダイ</t>
    </rPh>
    <rPh sb="2" eb="3">
      <t>ゴウ</t>
    </rPh>
    <rPh sb="3" eb="5">
      <t>ヨウシキ</t>
    </rPh>
    <rPh sb="6" eb="8">
      <t>ベッシ</t>
    </rPh>
    <phoneticPr fontId="1"/>
  </si>
  <si>
    <t>②水素エンジン発電機（混焼）の助成対象外経費</t>
    <rPh sb="11" eb="13">
      <t>コンショウ</t>
    </rPh>
    <rPh sb="19" eb="20">
      <t>ガイ</t>
    </rPh>
    <phoneticPr fontId="1"/>
  </si>
  <si>
    <t>①水素エンジン発電機（混焼）の助成対象経費</t>
    <rPh sb="11" eb="13">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</si>
  <si>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1"/>
  </si>
  <si>
    <t>助成金交付申請経費内訳書 【水素エンジン発電機（混焼）】</t>
    <rPh sb="7" eb="9">
      <t>ケイヒ</t>
    </rPh>
    <rPh sb="24" eb="26">
      <t>コンショウ</t>
    </rPh>
    <phoneticPr fontId="1"/>
  </si>
  <si>
    <t>第９号様式：別紙８－２</t>
    <rPh sb="0" eb="1">
      <t>ダイ</t>
    </rPh>
    <rPh sb="2" eb="3">
      <t>ゴウ</t>
    </rPh>
    <rPh sb="3" eb="5">
      <t>ヨウシキ</t>
    </rPh>
    <rPh sb="6" eb="8">
      <t>ベッシ</t>
    </rPh>
    <phoneticPr fontId="1"/>
  </si>
  <si>
    <t>水素燃料ボイラー（専焼）</t>
    <rPh sb="2" eb="4">
      <t>ネンリョウ</t>
    </rPh>
    <rPh sb="9" eb="11">
      <t>センショウ</t>
    </rPh>
    <phoneticPr fontId="3"/>
  </si>
  <si>
    <t>【別紙５－１】</t>
    <rPh sb="1" eb="3">
      <t>ベッシ</t>
    </rPh>
    <phoneticPr fontId="3"/>
  </si>
  <si>
    <t>水素燃料ボイラー（混焼）</t>
    <rPh sb="0" eb="2">
      <t>スイソ</t>
    </rPh>
    <rPh sb="2" eb="4">
      <t>ネンリョウ</t>
    </rPh>
    <rPh sb="9" eb="11">
      <t>コンショウ</t>
    </rPh>
    <phoneticPr fontId="3"/>
  </si>
  <si>
    <t>【別紙６－１】</t>
    <rPh sb="1" eb="3">
      <t>ベッシ</t>
    </rPh>
    <phoneticPr fontId="3"/>
  </si>
  <si>
    <t>【別紙６－２】</t>
    <rPh sb="1" eb="3">
      <t>ベッシ</t>
    </rPh>
    <phoneticPr fontId="3"/>
  </si>
  <si>
    <t>【別紙７－１】</t>
    <rPh sb="1" eb="3">
      <t>ベッシ</t>
    </rPh>
    <phoneticPr fontId="3"/>
  </si>
  <si>
    <t>水素バーナー（専焼）</t>
    <rPh sb="0" eb="2">
      <t>スイソ</t>
    </rPh>
    <rPh sb="7" eb="9">
      <t>センショウ</t>
    </rPh>
    <phoneticPr fontId="3"/>
  </si>
  <si>
    <t>【別紙７－２】</t>
    <rPh sb="1" eb="3">
      <t>ベッシ</t>
    </rPh>
    <phoneticPr fontId="3"/>
  </si>
  <si>
    <t>水素バーナー（混焼）</t>
    <rPh sb="0" eb="2">
      <t>スイソ</t>
    </rPh>
    <rPh sb="7" eb="9">
      <t>コンショウ</t>
    </rPh>
    <phoneticPr fontId="3"/>
  </si>
  <si>
    <t>【別紙８－１】</t>
    <rPh sb="1" eb="3">
      <t>ベッシ</t>
    </rPh>
    <phoneticPr fontId="3"/>
  </si>
  <si>
    <t>【別紙８－２】</t>
    <rPh sb="1" eb="3">
      <t>ベッシ</t>
    </rPh>
    <phoneticPr fontId="3"/>
  </si>
  <si>
    <t>水素エンジン発電機（専焼）</t>
    <rPh sb="0" eb="2">
      <t>スイソ</t>
    </rPh>
    <rPh sb="6" eb="9">
      <t>ハツデンキ</t>
    </rPh>
    <rPh sb="10" eb="12">
      <t>センショウ</t>
    </rPh>
    <phoneticPr fontId="3"/>
  </si>
  <si>
    <t>水素エンジン発電機（混焼）</t>
    <rPh sb="6" eb="9">
      <t>ハツデンキ</t>
    </rPh>
    <rPh sb="10" eb="12">
      <t>コンショウ</t>
    </rPh>
    <phoneticPr fontId="3"/>
  </si>
  <si>
    <t>温水発生機（混焼）</t>
    <rPh sb="0" eb="5">
      <t>オンスイハッセイキ</t>
    </rPh>
    <rPh sb="6" eb="8">
      <t>コンショウ</t>
    </rPh>
    <phoneticPr fontId="3"/>
  </si>
  <si>
    <t>温水発生機（専焼）</t>
    <rPh sb="0" eb="2">
      <t>オンスイ</t>
    </rPh>
    <rPh sb="2" eb="4">
      <t>ハッセイ</t>
    </rPh>
    <rPh sb="4" eb="5">
      <t>キ</t>
    </rPh>
    <rPh sb="6" eb="8">
      <t>センショウ</t>
    </rPh>
    <phoneticPr fontId="3"/>
  </si>
  <si>
    <t>【別紙１－２】</t>
    <rPh sb="1" eb="3">
      <t>ベッシ</t>
    </rPh>
    <phoneticPr fontId="3"/>
  </si>
  <si>
    <t>【別紙１－１】</t>
    <rPh sb="1" eb="3">
      <t>ベッシ</t>
    </rPh>
    <phoneticPr fontId="3"/>
  </si>
  <si>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1"/>
  </si>
  <si>
    <t>グリーン水素運搬設備（都外）</t>
    <rPh sb="4" eb="6">
      <t>スイソ</t>
    </rPh>
    <rPh sb="6" eb="10">
      <t>ウンパンセツビ</t>
    </rPh>
    <rPh sb="11" eb="13">
      <t>トガイ</t>
    </rPh>
    <phoneticPr fontId="3"/>
  </si>
  <si>
    <t>【別紙３－２】</t>
    <rPh sb="1" eb="3">
      <t>ベッシ</t>
    </rPh>
    <phoneticPr fontId="3"/>
  </si>
  <si>
    <t>グリーン水素運搬設備（都内）</t>
    <rPh sb="4" eb="6">
      <t>スイソ</t>
    </rPh>
    <rPh sb="6" eb="10">
      <t>ウンパンセツビ</t>
    </rPh>
    <rPh sb="11" eb="13">
      <t>トナイ</t>
    </rPh>
    <phoneticPr fontId="3"/>
  </si>
  <si>
    <t>【別紙３－１】</t>
    <rPh sb="1" eb="3">
      <t>ベッシ</t>
    </rPh>
    <phoneticPr fontId="3"/>
  </si>
  <si>
    <t>グリーン水素貯蔵設備（都外）</t>
    <rPh sb="4" eb="6">
      <t>スイソ</t>
    </rPh>
    <rPh sb="6" eb="10">
      <t>チョゾウセツビ</t>
    </rPh>
    <rPh sb="11" eb="13">
      <t>トガイ</t>
    </rPh>
    <phoneticPr fontId="3"/>
  </si>
  <si>
    <t>【別紙２－２】</t>
    <rPh sb="1" eb="3">
      <t>ベッシ</t>
    </rPh>
    <phoneticPr fontId="3"/>
  </si>
  <si>
    <t>グリーン水素貯蔵設備（都内）</t>
    <rPh sb="4" eb="6">
      <t>スイソ</t>
    </rPh>
    <rPh sb="6" eb="8">
      <t>チョゾウ</t>
    </rPh>
    <rPh sb="8" eb="10">
      <t>セツビ</t>
    </rPh>
    <rPh sb="11" eb="13">
      <t>トナイ</t>
    </rPh>
    <phoneticPr fontId="3"/>
  </si>
  <si>
    <t>【別紙２－１】</t>
    <rPh sb="1" eb="3">
      <t>ベッシ</t>
    </rPh>
    <phoneticPr fontId="3"/>
  </si>
  <si>
    <t>水素製造能力</t>
    <rPh sb="0" eb="2">
      <t>スイソ</t>
    </rPh>
    <rPh sb="2" eb="6">
      <t>セイゾウノウリョク</t>
    </rPh>
    <phoneticPr fontId="3"/>
  </si>
  <si>
    <t>助成対象設備名称</t>
    <rPh sb="2" eb="6">
      <t>タイショウセツビ</t>
    </rPh>
    <rPh sb="6" eb="8">
      <t>メイショウ</t>
    </rPh>
    <phoneticPr fontId="1"/>
  </si>
  <si>
    <t>水素製造量</t>
  </si>
  <si>
    <t>水素製造能力 ※10N㎥/時間 以上</t>
    <rPh sb="0" eb="2">
      <t>スイソ</t>
    </rPh>
    <rPh sb="2" eb="6">
      <t>セイゾウノウリョク</t>
    </rPh>
    <rPh sb="13" eb="15">
      <t>ジカン</t>
    </rPh>
    <rPh sb="16" eb="18">
      <t>イジョウ</t>
    </rPh>
    <phoneticPr fontId="3"/>
  </si>
  <si>
    <t>申請なし</t>
  </si>
  <si>
    <t>都内への水素の供給量</t>
    <phoneticPr fontId="3"/>
  </si>
  <si>
    <t>N㎥</t>
    <phoneticPr fontId="3"/>
  </si>
  <si>
    <t>水素貯蔵能力</t>
    <rPh sb="0" eb="2">
      <t>スイソ</t>
    </rPh>
    <rPh sb="2" eb="4">
      <t>チョゾウ</t>
    </rPh>
    <rPh sb="4" eb="6">
      <t>ノウリョク</t>
    </rPh>
    <phoneticPr fontId="3"/>
  </si>
  <si>
    <t>助成金交付申請経費内訳書 【グリーン水素貯蔵設備（都内）】</t>
    <rPh sb="7" eb="9">
      <t>ケイヒ</t>
    </rPh>
    <rPh sb="20" eb="24">
      <t>チョゾウセツビ</t>
    </rPh>
    <rPh sb="25" eb="27">
      <t>トナイ</t>
    </rPh>
    <phoneticPr fontId="1"/>
  </si>
  <si>
    <t>助成金交付申請経費内訳書 【グリーン水素貯蔵設備（都外）】</t>
    <rPh sb="7" eb="9">
      <t>ケイヒ</t>
    </rPh>
    <rPh sb="20" eb="24">
      <t>チョゾウセツビ</t>
    </rPh>
    <rPh sb="25" eb="27">
      <t>トガイ</t>
    </rPh>
    <phoneticPr fontId="1"/>
  </si>
  <si>
    <t>水素運搬容量</t>
    <rPh sb="0" eb="2">
      <t>スイソ</t>
    </rPh>
    <rPh sb="2" eb="4">
      <t>ウンパン</t>
    </rPh>
    <rPh sb="4" eb="6">
      <t>ヨウリョウ</t>
    </rPh>
    <phoneticPr fontId="3"/>
  </si>
  <si>
    <t>助成金交付申請経費内訳書 【グリーン水素運搬設備（都内）】</t>
    <rPh sb="7" eb="9">
      <t>ケイヒ</t>
    </rPh>
    <rPh sb="20" eb="22">
      <t>ウンパン</t>
    </rPh>
    <rPh sb="22" eb="24">
      <t>セツビ</t>
    </rPh>
    <rPh sb="25" eb="27">
      <t>トナイ</t>
    </rPh>
    <phoneticPr fontId="1"/>
  </si>
  <si>
    <t>助成金交付申請経費内訳書 【グリーン水素運搬設備（都外）】</t>
    <rPh sb="7" eb="9">
      <t>ケイヒ</t>
    </rPh>
    <rPh sb="20" eb="22">
      <t>ウンパン</t>
    </rPh>
    <rPh sb="22" eb="24">
      <t>セツビ</t>
    </rPh>
    <rPh sb="25" eb="27">
      <t>トガイ</t>
    </rPh>
    <phoneticPr fontId="1"/>
  </si>
  <si>
    <t>kW</t>
    <phoneticPr fontId="3"/>
  </si>
  <si>
    <t>発電出力</t>
    <rPh sb="0" eb="4">
      <t>ハツデンシュツリョク</t>
    </rPh>
    <phoneticPr fontId="3"/>
  </si>
  <si>
    <t>kg/h</t>
    <phoneticPr fontId="3"/>
  </si>
  <si>
    <t>相当蒸発量</t>
    <rPh sb="0" eb="2">
      <t>ソウトウ</t>
    </rPh>
    <rPh sb="2" eb="5">
      <t>ジョウハツリョウ</t>
    </rPh>
    <phoneticPr fontId="3"/>
  </si>
  <si>
    <t>②温水発生機（専焼）の助成対象外経費</t>
    <rPh sb="15" eb="16">
      <t>ガイ</t>
    </rPh>
    <phoneticPr fontId="1"/>
  </si>
  <si>
    <t>L/h</t>
    <phoneticPr fontId="3"/>
  </si>
  <si>
    <t>第９号様式：別紙２－１</t>
    <rPh sb="0" eb="1">
      <t>ダイ</t>
    </rPh>
    <rPh sb="2" eb="3">
      <t>ゴウ</t>
    </rPh>
    <rPh sb="3" eb="5">
      <t>ヨウシキ</t>
    </rPh>
    <rPh sb="6" eb="8">
      <t>ベッシ</t>
    </rPh>
    <phoneticPr fontId="1"/>
  </si>
  <si>
    <t>第９号様式：別紙２－２</t>
    <rPh sb="0" eb="1">
      <t>ダイ</t>
    </rPh>
    <rPh sb="2" eb="3">
      <t>ゴウ</t>
    </rPh>
    <rPh sb="3" eb="5">
      <t>ヨウシキ</t>
    </rPh>
    <rPh sb="6" eb="8">
      <t>ベッシ</t>
    </rPh>
    <phoneticPr fontId="1"/>
  </si>
  <si>
    <t>第９号様式：別紙３－１</t>
    <rPh sb="0" eb="1">
      <t>ダイ</t>
    </rPh>
    <rPh sb="2" eb="3">
      <t>ゴウ</t>
    </rPh>
    <rPh sb="3" eb="5">
      <t>ヨウシキ</t>
    </rPh>
    <rPh sb="6" eb="8">
      <t>ベッシ</t>
    </rPh>
    <phoneticPr fontId="1"/>
  </si>
  <si>
    <t>第９号様式：別紙３－２</t>
    <rPh sb="0" eb="1">
      <t>ダイ</t>
    </rPh>
    <rPh sb="2" eb="3">
      <t>ゴウ</t>
    </rPh>
    <rPh sb="3" eb="5">
      <t>ヨウシキ</t>
    </rPh>
    <rPh sb="6" eb="8">
      <t>ベッシ</t>
    </rPh>
    <phoneticPr fontId="1"/>
  </si>
  <si>
    <t>Ver.0</t>
  </si>
  <si>
    <t>用途地域
区分</t>
    <rPh sb="0" eb="2">
      <t>ヨウト</t>
    </rPh>
    <rPh sb="2" eb="4">
      <t>チイキ</t>
    </rPh>
    <rPh sb="5" eb="7">
      <t>クブン</t>
    </rPh>
    <phoneticPr fontId="3"/>
  </si>
  <si>
    <t>時間当たりの水素充填量</t>
    <rPh sb="0" eb="3">
      <t>ジカンア</t>
    </rPh>
    <rPh sb="6" eb="8">
      <t>スイソ</t>
    </rPh>
    <rPh sb="8" eb="11">
      <t>ジュウテンリョウ</t>
    </rPh>
    <phoneticPr fontId="3"/>
  </si>
  <si>
    <t>水素の使用量</t>
    <rPh sb="0" eb="2">
      <t>スイソ</t>
    </rPh>
    <rPh sb="3" eb="6">
      <t>シヨウリョウ</t>
    </rPh>
    <phoneticPr fontId="3"/>
  </si>
  <si>
    <t>※該当する導入設備のシートに入力
※青色及び灰色のセルは、入力できません。
※６台以上となった場合は別紙を添付しご提出ください。</t>
    <rPh sb="1" eb="3">
      <t>ガイトウ</t>
    </rPh>
    <rPh sb="5" eb="9">
      <t>ドウニュウセツビ</t>
    </rPh>
    <rPh sb="14" eb="16">
      <t>ニュウリョク</t>
    </rPh>
    <rPh sb="19" eb="20">
      <t>イロ</t>
    </rPh>
    <rPh sb="20" eb="21">
      <t>オヨ</t>
    </rPh>
    <rPh sb="22" eb="24">
      <t>ハイイロ</t>
    </rPh>
    <rPh sb="40" eb="41">
      <t>ダイ</t>
    </rPh>
    <rPh sb="41" eb="43">
      <t>イジョウ</t>
    </rPh>
    <rPh sb="47" eb="49">
      <t>バアイ</t>
    </rPh>
    <rPh sb="50" eb="52">
      <t>ベッシ</t>
    </rPh>
    <rPh sb="53" eb="55">
      <t>テンプ</t>
    </rPh>
    <rPh sb="57" eb="59">
      <t>テイシュツ</t>
    </rPh>
    <phoneticPr fontId="1"/>
  </si>
  <si>
    <t>発生温水量</t>
    <rPh sb="0" eb="2">
      <t>ハッセイ</t>
    </rPh>
    <rPh sb="2" eb="4">
      <t>オンスイ</t>
    </rPh>
    <rPh sb="4" eb="5">
      <t>リョウ</t>
    </rPh>
    <phoneticPr fontId="3"/>
  </si>
  <si>
    <t>※該当する導入設備のシートに入力
※青色及び灰色のセルは、入力できません。
※６台以上となった場合は別紙を添付しご提出ください。</t>
    <phoneticPr fontId="1"/>
  </si>
  <si>
    <t>都内への水素の
供給量と都内の利用量</t>
    <phoneticPr fontId="3"/>
  </si>
  <si>
    <t>④水素製造設備（都内）の助成申請額　　　
　（ ①－③ ）×２/３</t>
    <phoneticPr fontId="1"/>
  </si>
  <si>
    <t>④水素製造設備（都外）の助成申請額　
　（ ①－③ ）×２/３</t>
    <phoneticPr fontId="1"/>
  </si>
  <si>
    <t>④水素貯蔵設備（都内）の助成申請額　　
　（ ①－③ ）×２/３</t>
    <rPh sb="3" eb="5">
      <t>チョゾウ</t>
    </rPh>
    <rPh sb="8" eb="10">
      <t>トナイ</t>
    </rPh>
    <phoneticPr fontId="1"/>
  </si>
  <si>
    <t>④水素貯蔵設備（都外）の助成申請額　　　
　（ ①－③ ）×２/３</t>
    <rPh sb="3" eb="5">
      <t>チョゾウ</t>
    </rPh>
    <rPh sb="8" eb="10">
      <t>トガイ</t>
    </rPh>
    <phoneticPr fontId="1"/>
  </si>
  <si>
    <t>④水素運搬設備（都内）の助成申請額　　　
　（ ①－③ ）×２/３</t>
    <rPh sb="3" eb="5">
      <t>ウンパン</t>
    </rPh>
    <rPh sb="5" eb="7">
      <t>セツビ</t>
    </rPh>
    <rPh sb="8" eb="10">
      <t>トナイ</t>
    </rPh>
    <phoneticPr fontId="1"/>
  </si>
  <si>
    <t>④水素運搬設備（都外）の助成申請額　　　
　（ ①－③ ）×２/３</t>
    <rPh sb="3" eb="5">
      <t>ウンパン</t>
    </rPh>
    <rPh sb="5" eb="7">
      <t>セツビ</t>
    </rPh>
    <rPh sb="8" eb="10">
      <t>トガイ</t>
    </rPh>
    <phoneticPr fontId="1"/>
  </si>
  <si>
    <t>④純水素型燃料電池の助成申請額　　
　（ ①－③ ）×２/３</t>
    <phoneticPr fontId="1"/>
  </si>
  <si>
    <t>④水素燃料ボイラー（専焼）の助成申請額　
　（ ①－③ ）×２/３</t>
    <phoneticPr fontId="1"/>
  </si>
  <si>
    <t>④水素燃料ボイラー（混焼）の助成申請額　
　（ ①－③ ）×１/２</t>
    <phoneticPr fontId="1"/>
  </si>
  <si>
    <t>④温水発生機（専焼）の助成申請額　
　（ ①－③ ）×２/３</t>
    <phoneticPr fontId="1"/>
  </si>
  <si>
    <t>④温水発生機（混焼）の助成申請額　
　（ ①－③ ）×１/２</t>
    <phoneticPr fontId="1"/>
  </si>
  <si>
    <t>④水素バーナー（専焼）の助成申請額　
　（ ①－③ ）×２/３</t>
    <rPh sb="8" eb="10">
      <t>センショウ</t>
    </rPh>
    <phoneticPr fontId="1"/>
  </si>
  <si>
    <t>④水素バーナー（混焼）の助成申請額　
　（ ①－③ ）×１/２</t>
    <rPh sb="8" eb="10">
      <t>コンショウ</t>
    </rPh>
    <phoneticPr fontId="1"/>
  </si>
  <si>
    <t>④水素エンジン発電機（専焼）の助成申請額  
　（ ①－③ ）×２/３</t>
    <rPh sb="11" eb="13">
      <t>センショウ</t>
    </rPh>
    <phoneticPr fontId="1"/>
  </si>
  <si>
    <t>④水素エンジン発電機（混焼）の助成申請額 　
　（ ①－③ ）×１/２</t>
    <rPh sb="11" eb="13">
      <t>コンショウ</t>
    </rPh>
    <phoneticPr fontId="1"/>
  </si>
  <si>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3"/>
  </si>
  <si>
    <t>　令和●年●月●日付●都環公地温第●号をもって交付決定した事業について、事業を開始したので、グリーン水素の社会実装化に向けた設備等導入促進事業助成金交付要綱（令和７年７月24日付７都環公地温第2930号） 第13条第２項の規定に基づき届け出ます。</t>
    <rPh sb="1" eb="3">
      <t>レイワ</t>
    </rPh>
    <phoneticPr fontId="1"/>
  </si>
  <si>
    <t>水素貯蔵量</t>
    <rPh sb="2" eb="4">
      <t>チョゾウ</t>
    </rPh>
    <phoneticPr fontId="3"/>
  </si>
  <si>
    <t>都内への水素の供給量 &gt; 水素貯蔵量*1/2</t>
    <rPh sb="0" eb="2">
      <t>トナイ</t>
    </rPh>
    <rPh sb="4" eb="6">
      <t>スイソ</t>
    </rPh>
    <rPh sb="7" eb="9">
      <t>キョウキュウ</t>
    </rPh>
    <rPh sb="13" eb="15">
      <t>スイソ</t>
    </rPh>
    <rPh sb="15" eb="17">
      <t>チョゾウ</t>
    </rPh>
    <rPh sb="17" eb="18">
      <t>リョウ</t>
    </rPh>
    <phoneticPr fontId="3"/>
  </si>
  <si>
    <t>都内への水素の供給量 ≧ 水素貯蔵量*1/2</t>
    <rPh sb="0" eb="2">
      <t>トナイ</t>
    </rPh>
    <rPh sb="4" eb="6">
      <t>スイソ</t>
    </rPh>
    <rPh sb="7" eb="9">
      <t>キョウキュウ</t>
    </rPh>
    <rPh sb="13" eb="15">
      <t>スイソ</t>
    </rPh>
    <rPh sb="15" eb="17">
      <t>チョゾウ</t>
    </rPh>
    <rPh sb="17" eb="18">
      <t>リョウ</t>
    </rPh>
    <phoneticPr fontId="3"/>
  </si>
  <si>
    <t>水素運搬量</t>
    <rPh sb="2" eb="4">
      <t>ウンパン</t>
    </rPh>
    <phoneticPr fontId="3"/>
  </si>
  <si>
    <t>都内への水素の供給量 ≧ 水素運搬量*1/2</t>
    <rPh sb="0" eb="2">
      <t>トナイ</t>
    </rPh>
    <rPh sb="4" eb="6">
      <t>スイソ</t>
    </rPh>
    <rPh sb="7" eb="9">
      <t>キョウキュウ</t>
    </rPh>
    <rPh sb="13" eb="15">
      <t>スイソ</t>
    </rPh>
    <rPh sb="15" eb="17">
      <t>ウンパン</t>
    </rPh>
    <rPh sb="17" eb="18">
      <t>リョウ</t>
    </rPh>
    <phoneticPr fontId="3"/>
  </si>
  <si>
    <t>N㎥/h</t>
    <phoneticPr fontId="3"/>
  </si>
  <si>
    <t>熱出力</t>
    <rPh sb="0" eb="3">
      <t>ネツシュツリョク</t>
    </rPh>
    <phoneticPr fontId="3"/>
  </si>
  <si>
    <t>都外10N㎥/h以上</t>
    <rPh sb="0" eb="1">
      <t>ト</t>
    </rPh>
    <rPh sb="1" eb="2">
      <t>ガイ</t>
    </rPh>
    <phoneticPr fontId="3"/>
  </si>
  <si>
    <t>住所　：</t>
    <rPh sb="0" eb="2">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</si>
</sst>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Red]\(#,##0\)"/>
    <numFmt numFmtId="178" formatCode="#,##0_ "/>
    <numFmt numFmtId="179" formatCode="[$-411]ggge&quot;年&quot;m&quot;月&quot;d&quot;日&quot;;@"/>
  </numFmts>
  <fonts count="3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rgb="FFFF0000"/>
      <name val="ＭＳ 明朝"/>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sz val="12"/>
      <color rgb="FF000000"/>
      <name val="ＭＳ Ｐ明朝"/>
      <family val="1"/>
      <charset val="128"/>
    </font>
    <font>
      <sz val="8"/>
      <name val="ＭＳ Ｐ明朝"/>
      <family val="1"/>
      <charset val="128"/>
    </font>
    <font>
      <sz val="12"/>
      <color theme="1"/>
      <name val="メイリオ"/>
      <family val="2"/>
      <charset val="128"/>
    </font>
    <font>
      <sz val="14"/>
      <name val="ＭＳ Ｐ明朝"/>
      <family val="1"/>
      <charset val="128"/>
    </font>
    <font>
      <sz val="9"/>
      <name val="ＭＳ Ｐ明朝"/>
      <family val="1"/>
      <charset val="128"/>
    </font>
    <font>
      <sz val="9"/>
      <color indexed="10"/>
      <name val="メイリオ"/>
      <family val="3"/>
      <charset val="128"/>
    </font>
    <font>
      <sz val="22"/>
      <color theme="1"/>
      <name val="ＭＳ Ｐ明朝"/>
      <family val="1"/>
      <charset val="128"/>
    </font>
    <font>
      <sz val="12"/>
      <color theme="1"/>
      <name val="ＭＳ 明朝"/>
      <family val="1"/>
      <charset val="128"/>
    </font>
    <font>
      <sz val="14"/>
      <name val="メイリオ"/>
      <family val="3"/>
      <charset val="128"/>
    </font>
    <font>
      <vertAlign val="superscript"/>
      <sz val="12"/>
      <name val="ＭＳ Ｐ明朝"/>
      <family val="1"/>
      <charset val="128"/>
    </font>
    <font>
      <sz val="10"/>
      <color rgb="FFFF0000"/>
      <name val="ＭＳ Ｐ明朝"/>
      <family val="1"/>
      <charset val="128"/>
    </font>
    <font>
      <sz val="11"/>
      <color rgb="FF006100"/>
      <name val="ＭＳ Ｐゴシック"/>
      <family val="2"/>
      <charset val="128"/>
      <scheme val="minor"/>
    </font>
    <font>
      <sz val="11"/>
      <color theme="1"/>
      <name val="ＭＳ Ｐ明朝"/>
      <family val="1"/>
      <charset val="128"/>
    </font>
    <font>
      <sz val="11"/>
      <color rgb="FFFF0000"/>
      <name val="ＭＳ Ｐ明朝"/>
      <family val="1"/>
      <charset val="128"/>
    </font>
    <font>
      <sz val="12"/>
      <color theme="3" tint="0.59999389629810485"/>
      <name val="ＭＳ Ｐ明朝"/>
      <family val="1"/>
      <charset val="128"/>
    </font>
    <font>
      <sz val="11"/>
      <color theme="3" tint="0.79998168889431442"/>
      <name val="ＭＳ Ｐ明朝"/>
      <family val="1"/>
      <charset val="128"/>
    </font>
    <font>
      <sz val="9"/>
      <color indexed="81"/>
      <name val="MS P ゴシック"/>
      <family val="3"/>
      <charset val="128"/>
    </font>
    <font>
      <sz val="14"/>
      <color rgb="FFFF0000"/>
      <name val="ＭＳ Ｐ明朝"/>
      <family val="1"/>
      <charset val="128"/>
    </font>
    <font>
      <sz val="10"/>
      <color theme="1"/>
      <name val="ＭＳ Ｐ明朝"/>
      <family val="1"/>
      <charset val="128"/>
    </font>
    <font>
      <b/>
      <sz val="9"/>
      <color indexed="81"/>
      <name val="MS P ゴシック"/>
      <family val="3"/>
      <charset val="128"/>
    </font>
    <font>
      <sz val="10"/>
      <name val="ＭＳ Ｐ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rgb="FF99FF99"/>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indexed="64"/>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000000"/>
      </left>
      <right style="thin">
        <color indexed="64"/>
      </right>
      <top/>
      <bottom style="thin">
        <color rgb="FF000000"/>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style="medium">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293">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4" borderId="0" xfId="0" applyFont="1" applyFill="1" applyAlignment="1">
      <alignment horizontal="center" vertical="center"/>
    </xf>
    <xf numFmtId="0" fontId="8" fillId="0" borderId="38" xfId="0" applyFont="1" applyBorder="1" applyAlignment="1" applyProtection="1">
      <alignment horizontal="center" vertical="center" shrinkToFit="1" readingOrder="1"/>
      <protection locked="0"/>
    </xf>
    <xf numFmtId="0" fontId="8" fillId="0" borderId="39" xfId="0" applyFont="1" applyBorder="1" applyAlignment="1" applyProtection="1">
      <alignment horizontal="left" vertical="center" indent="1" shrinkToFit="1"/>
      <protection locked="0"/>
    </xf>
    <xf numFmtId="177" fontId="8" fillId="0" borderId="39" xfId="0" applyNumberFormat="1" applyFont="1" applyBorder="1" applyAlignment="1" applyProtection="1">
      <alignment horizontal="right" vertical="center" shrinkToFit="1"/>
      <protection locked="0"/>
    </xf>
    <xf numFmtId="0" fontId="8" fillId="0" borderId="39" xfId="0"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center" indent="1" shrinkToFit="1"/>
      <protection locked="0"/>
    </xf>
    <xf numFmtId="177" fontId="8" fillId="0" borderId="1"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0" fontId="8" fillId="0" borderId="43" xfId="0" applyFont="1" applyBorder="1" applyAlignment="1" applyProtection="1">
      <alignment horizontal="left" vertical="center" indent="1" shrinkToFit="1"/>
      <protection locked="0"/>
    </xf>
    <xf numFmtId="177" fontId="8" fillId="0" borderId="42" xfId="1" applyNumberFormat="1" applyFont="1" applyFill="1" applyBorder="1" applyAlignment="1" applyProtection="1">
      <alignment vertical="center" shrinkToFit="1"/>
      <protection locked="0"/>
    </xf>
    <xf numFmtId="0" fontId="7" fillId="0" borderId="0" xfId="0" applyFont="1">
      <alignment vertical="center"/>
    </xf>
    <xf numFmtId="0" fontId="7"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vertical="center" shrinkToFit="1"/>
    </xf>
    <xf numFmtId="38" fontId="5" fillId="0" borderId="0" xfId="1" applyFont="1" applyBorder="1" applyAlignment="1" applyProtection="1">
      <alignment vertical="center"/>
    </xf>
    <xf numFmtId="0" fontId="5" fillId="0" borderId="0" xfId="0" applyFont="1" applyAlignment="1">
      <alignment horizontal="right" vertical="center" shrinkToFit="1"/>
    </xf>
    <xf numFmtId="0" fontId="7" fillId="0" borderId="0" xfId="0" applyFont="1" applyAlignment="1">
      <alignment horizontal="right" vertical="center" shrinkToFit="1"/>
    </xf>
    <xf numFmtId="0" fontId="6" fillId="0" borderId="0" xfId="0" applyFont="1" applyAlignment="1">
      <alignment vertical="center" wrapText="1"/>
    </xf>
    <xf numFmtId="177" fontId="8" fillId="3" borderId="40" xfId="1" applyNumberFormat="1" applyFont="1" applyFill="1" applyBorder="1" applyAlignment="1" applyProtection="1">
      <alignment vertical="center" shrinkToFit="1"/>
    </xf>
    <xf numFmtId="38" fontId="5" fillId="0" borderId="1" xfId="1" applyFont="1" applyBorder="1" applyAlignment="1" applyProtection="1">
      <alignment vertical="center" shrinkToFit="1"/>
    </xf>
    <xf numFmtId="0" fontId="5" fillId="0" borderId="34" xfId="0" applyFont="1" applyBorder="1" applyAlignment="1">
      <alignment horizontal="center" vertical="center" shrinkToFit="1"/>
    </xf>
    <xf numFmtId="0" fontId="7" fillId="0" borderId="35" xfId="0" applyFont="1" applyBorder="1" applyAlignment="1">
      <alignment horizontal="center" vertical="center" wrapText="1" shrinkToFit="1"/>
    </xf>
    <xf numFmtId="0" fontId="23" fillId="0" borderId="0" xfId="0" applyFont="1" applyAlignment="1">
      <alignment horizontal="center" vertical="center" shrinkToFit="1"/>
    </xf>
    <xf numFmtId="0" fontId="8" fillId="0" borderId="38" xfId="0" applyFont="1" applyBorder="1" applyAlignment="1">
      <alignment horizontal="center" vertical="center" wrapText="1" shrinkToFit="1"/>
    </xf>
    <xf numFmtId="0" fontId="8" fillId="0" borderId="39" xfId="0" applyFont="1" applyBorder="1" applyAlignment="1">
      <alignment horizontal="left" vertical="center" wrapText="1" indent="1" shrinkToFit="1"/>
    </xf>
    <xf numFmtId="0" fontId="6" fillId="0" borderId="0" xfId="0" applyFont="1" applyAlignment="1">
      <alignment horizontal="center" vertical="center" wrapText="1"/>
    </xf>
    <xf numFmtId="176" fontId="6" fillId="0" borderId="0" xfId="0" applyNumberFormat="1" applyFont="1" applyAlignment="1">
      <alignment vertical="center" shrinkToFit="1"/>
    </xf>
    <xf numFmtId="0" fontId="8" fillId="0" borderId="0" xfId="0" applyFont="1" applyAlignment="1">
      <alignment vertical="center" shrinkToFit="1"/>
    </xf>
    <xf numFmtId="0" fontId="8" fillId="0" borderId="41" xfId="0" applyFont="1" applyBorder="1" applyAlignment="1">
      <alignment horizontal="center" vertical="center" wrapText="1" shrinkToFit="1"/>
    </xf>
    <xf numFmtId="0" fontId="8" fillId="0" borderId="1" xfId="0" applyFont="1" applyBorder="1" applyAlignment="1">
      <alignment horizontal="left" vertical="center" wrapText="1" indent="1" shrinkToFit="1"/>
    </xf>
    <xf numFmtId="0" fontId="22" fillId="0" borderId="0" xfId="0" applyFont="1" applyAlignment="1">
      <alignment vertical="center" shrinkToFit="1"/>
    </xf>
    <xf numFmtId="0" fontId="8" fillId="0" borderId="70" xfId="0" applyFont="1" applyBorder="1" applyAlignment="1">
      <alignment horizontal="center" vertical="center" wrapText="1" shrinkToFit="1"/>
    </xf>
    <xf numFmtId="0" fontId="8" fillId="0" borderId="71" xfId="0" applyFont="1" applyBorder="1" applyAlignment="1">
      <alignment horizontal="center" vertical="center" wrapText="1" shrinkToFit="1"/>
    </xf>
    <xf numFmtId="0" fontId="9" fillId="5" borderId="0" xfId="2" applyFont="1" applyFill="1" applyAlignment="1">
      <alignment horizontal="center" vertical="center"/>
    </xf>
    <xf numFmtId="0" fontId="9" fillId="0" borderId="0" xfId="2" applyFont="1" applyAlignment="1">
      <alignment vertical="center"/>
    </xf>
    <xf numFmtId="0" fontId="8" fillId="0" borderId="73" xfId="0" applyFont="1" applyBorder="1" applyAlignment="1" applyProtection="1">
      <alignment horizontal="center" vertical="center" shrinkToFit="1" readingOrder="1"/>
      <protection locked="0"/>
    </xf>
    <xf numFmtId="0" fontId="8" fillId="0" borderId="74" xfId="0" applyFont="1" applyBorder="1" applyAlignment="1" applyProtection="1">
      <alignment horizontal="left" vertical="center" indent="1" shrinkToFit="1"/>
      <protection locked="0"/>
    </xf>
    <xf numFmtId="177" fontId="8" fillId="0" borderId="74" xfId="0" applyNumberFormat="1" applyFont="1" applyBorder="1" applyAlignment="1" applyProtection="1">
      <alignment horizontal="right" vertical="center" shrinkToFit="1"/>
      <protection locked="0"/>
    </xf>
    <xf numFmtId="0" fontId="8" fillId="0" borderId="74" xfId="0" applyFont="1" applyBorder="1" applyAlignment="1" applyProtection="1">
      <alignment horizontal="center" vertical="center" shrinkToFit="1"/>
      <protection locked="0"/>
    </xf>
    <xf numFmtId="177" fontId="8" fillId="0" borderId="75" xfId="0" applyNumberFormat="1" applyFont="1" applyBorder="1" applyAlignment="1" applyProtection="1">
      <alignment horizontal="center" vertical="center" shrinkToFit="1"/>
      <protection locked="0"/>
    </xf>
    <xf numFmtId="177" fontId="8" fillId="0" borderId="77" xfId="0" applyNumberFormat="1" applyFont="1" applyBorder="1" applyAlignment="1" applyProtection="1">
      <alignment horizontal="center" vertical="center" shrinkToFit="1"/>
      <protection locked="0"/>
    </xf>
    <xf numFmtId="176" fontId="8" fillId="6" borderId="42" xfId="1" applyNumberFormat="1" applyFont="1" applyFill="1" applyBorder="1" applyAlignment="1" applyProtection="1">
      <alignment vertical="center" shrinkToFit="1"/>
    </xf>
    <xf numFmtId="177" fontId="8" fillId="6" borderId="48" xfId="1" applyNumberFormat="1" applyFont="1" applyFill="1" applyBorder="1" applyAlignment="1" applyProtection="1">
      <alignment vertical="center" shrinkToFit="1"/>
    </xf>
    <xf numFmtId="176" fontId="8" fillId="6" borderId="62" xfId="1" applyNumberFormat="1" applyFont="1" applyFill="1" applyBorder="1" applyAlignment="1" applyProtection="1">
      <alignment vertical="center" shrinkToFit="1"/>
    </xf>
    <xf numFmtId="176" fontId="8" fillId="6" borderId="40" xfId="1" applyNumberFormat="1" applyFont="1" applyFill="1" applyBorder="1" applyAlignment="1" applyProtection="1">
      <alignment vertical="center" shrinkToFit="1"/>
    </xf>
    <xf numFmtId="0" fontId="8" fillId="0" borderId="0" xfId="0" applyFont="1" applyAlignment="1">
      <alignment horizontal="left" vertical="center" wrapText="1" indent="1" shrinkToFit="1"/>
    </xf>
    <xf numFmtId="0" fontId="8" fillId="7" borderId="55" xfId="1" applyNumberFormat="1" applyFont="1" applyFill="1" applyBorder="1" applyAlignment="1" applyProtection="1">
      <alignment horizontal="center" vertical="center" shrinkToFit="1"/>
    </xf>
    <xf numFmtId="177" fontId="8" fillId="0" borderId="74" xfId="0" applyNumberFormat="1" applyFont="1" applyBorder="1" applyAlignment="1" applyProtection="1">
      <alignment horizontal="center" vertical="center" shrinkToFit="1"/>
      <protection locked="0"/>
    </xf>
    <xf numFmtId="38" fontId="5" fillId="0" borderId="1" xfId="1" applyFont="1" applyBorder="1" applyAlignment="1" applyProtection="1">
      <alignment horizontal="left" vertical="center" shrinkToFit="1"/>
    </xf>
    <xf numFmtId="0" fontId="22" fillId="4" borderId="37" xfId="0" applyFont="1" applyFill="1" applyBorder="1" applyAlignment="1">
      <alignment horizontal="center" vertical="center" shrinkToFit="1"/>
    </xf>
    <xf numFmtId="0" fontId="8" fillId="7" borderId="35" xfId="0" applyFont="1" applyFill="1" applyBorder="1" applyAlignment="1">
      <alignment horizontal="center" vertical="center" wrapText="1" shrinkToFit="1"/>
    </xf>
    <xf numFmtId="0" fontId="8" fillId="8" borderId="35" xfId="0" applyFont="1" applyFill="1" applyBorder="1" applyAlignment="1">
      <alignment horizontal="center" vertical="center" wrapText="1" shrinkToFit="1"/>
    </xf>
    <xf numFmtId="0" fontId="7" fillId="9" borderId="35" xfId="0" applyFont="1" applyFill="1" applyBorder="1" applyAlignment="1">
      <alignment horizontal="center" vertical="center" wrapText="1" shrinkToFit="1"/>
    </xf>
    <xf numFmtId="0" fontId="8" fillId="6" borderId="35" xfId="0" applyFont="1" applyFill="1" applyBorder="1" applyAlignment="1">
      <alignment horizontal="center" vertical="center" wrapText="1" shrinkToFit="1"/>
    </xf>
    <xf numFmtId="38" fontId="5" fillId="0" borderId="1" xfId="1" applyFont="1" applyBorder="1" applyAlignment="1" applyProtection="1">
      <alignment horizontal="right" vertical="center" shrinkToFit="1"/>
    </xf>
    <xf numFmtId="0" fontId="8" fillId="10" borderId="35" xfId="0" applyFont="1" applyFill="1" applyBorder="1" applyAlignment="1">
      <alignment horizontal="center" vertical="center" wrapText="1" shrinkToFit="1"/>
    </xf>
    <xf numFmtId="177" fontId="8" fillId="4" borderId="71" xfId="1" applyNumberFormat="1" applyFont="1" applyFill="1" applyBorder="1" applyAlignment="1" applyProtection="1">
      <alignment horizontal="right" vertical="center" shrinkToFit="1"/>
    </xf>
    <xf numFmtId="177" fontId="8" fillId="8" borderId="71" xfId="1" applyNumberFormat="1" applyFont="1" applyFill="1" applyBorder="1" applyAlignment="1" applyProtection="1">
      <alignment horizontal="right" vertical="center" shrinkToFit="1"/>
    </xf>
    <xf numFmtId="177" fontId="8" fillId="10" borderId="71" xfId="1" applyNumberFormat="1" applyFont="1" applyFill="1" applyBorder="1" applyAlignment="1" applyProtection="1">
      <alignment horizontal="right" vertical="center" shrinkToFit="1"/>
    </xf>
    <xf numFmtId="177" fontId="8" fillId="7" borderId="71" xfId="1" applyNumberFormat="1" applyFont="1" applyFill="1" applyBorder="1" applyAlignment="1" applyProtection="1">
      <alignment horizontal="right" vertical="center" shrinkToFit="1"/>
    </xf>
    <xf numFmtId="177" fontId="8" fillId="6" borderId="71" xfId="1" applyNumberFormat="1" applyFont="1" applyFill="1" applyBorder="1" applyAlignment="1" applyProtection="1">
      <alignment horizontal="right" vertical="center" shrinkToFit="1"/>
    </xf>
    <xf numFmtId="177" fontId="8" fillId="4" borderId="39" xfId="1" applyNumberFormat="1" applyFont="1" applyFill="1" applyBorder="1" applyAlignment="1" applyProtection="1">
      <alignment horizontal="right" vertical="center" shrinkToFit="1"/>
    </xf>
    <xf numFmtId="177" fontId="8" fillId="8" borderId="39" xfId="1" applyNumberFormat="1" applyFont="1" applyFill="1" applyBorder="1" applyAlignment="1" applyProtection="1">
      <alignment horizontal="right" vertical="center" shrinkToFit="1"/>
    </xf>
    <xf numFmtId="177" fontId="8" fillId="10" borderId="39" xfId="1" applyNumberFormat="1" applyFont="1" applyFill="1" applyBorder="1" applyAlignment="1" applyProtection="1">
      <alignment horizontal="right" vertical="center" shrinkToFit="1"/>
    </xf>
    <xf numFmtId="177" fontId="8" fillId="7" borderId="39" xfId="1" applyNumberFormat="1" applyFont="1" applyFill="1" applyBorder="1" applyAlignment="1" applyProtection="1">
      <alignment horizontal="right" vertical="center" shrinkToFit="1"/>
    </xf>
    <xf numFmtId="177" fontId="8" fillId="6" borderId="39" xfId="1" applyNumberFormat="1" applyFont="1" applyFill="1" applyBorder="1" applyAlignment="1" applyProtection="1">
      <alignment horizontal="right" vertical="center" shrinkToFit="1"/>
    </xf>
    <xf numFmtId="177" fontId="8" fillId="9" borderId="39" xfId="1" applyNumberFormat="1" applyFont="1" applyFill="1" applyBorder="1" applyAlignment="1" applyProtection="1">
      <alignment horizontal="right" vertical="center" shrinkToFit="1"/>
    </xf>
    <xf numFmtId="176" fontId="8" fillId="9" borderId="40" xfId="1" applyNumberFormat="1" applyFont="1" applyFill="1" applyBorder="1" applyAlignment="1" applyProtection="1">
      <alignment horizontal="center" vertical="center" shrinkToFit="1"/>
    </xf>
    <xf numFmtId="0" fontId="8" fillId="9" borderId="39" xfId="0" applyFont="1" applyFill="1" applyBorder="1" applyAlignment="1">
      <alignment horizontal="right" vertical="center" wrapText="1" shrinkToFit="1"/>
    </xf>
    <xf numFmtId="0" fontId="8" fillId="6" borderId="39" xfId="0" applyFont="1" applyFill="1" applyBorder="1" applyAlignment="1">
      <alignment horizontal="right" vertical="center" wrapText="1" shrinkToFit="1"/>
    </xf>
    <xf numFmtId="0" fontId="8" fillId="7" borderId="39" xfId="0" applyFont="1" applyFill="1" applyBorder="1" applyAlignment="1">
      <alignment horizontal="right" vertical="center" wrapText="1" shrinkToFit="1"/>
    </xf>
    <xf numFmtId="0" fontId="8" fillId="10" borderId="39" xfId="0" applyFont="1" applyFill="1" applyBorder="1" applyAlignment="1">
      <alignment horizontal="right" vertical="center" wrapText="1" shrinkToFit="1"/>
    </xf>
    <xf numFmtId="0" fontId="8" fillId="8" borderId="39" xfId="0" applyFont="1" applyFill="1" applyBorder="1" applyAlignment="1">
      <alignment horizontal="right" vertical="center" wrapText="1" shrinkToFit="1"/>
    </xf>
    <xf numFmtId="0" fontId="8" fillId="4" borderId="39" xfId="0" applyFont="1" applyFill="1" applyBorder="1" applyAlignment="1">
      <alignment horizontal="right" vertical="center" wrapText="1" shrinkToFit="1"/>
    </xf>
    <xf numFmtId="0" fontId="8" fillId="9" borderId="71" xfId="0" applyFont="1" applyFill="1" applyBorder="1" applyAlignment="1">
      <alignment horizontal="right" vertical="center" wrapText="1" shrinkToFit="1"/>
    </xf>
    <xf numFmtId="0" fontId="22" fillId="4" borderId="47" xfId="0" applyFont="1" applyFill="1" applyBorder="1" applyAlignment="1" applyProtection="1">
      <alignment horizontal="right" vertical="center"/>
      <protection locked="0"/>
    </xf>
    <xf numFmtId="0" fontId="13" fillId="0" borderId="3"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77"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0" fontId="13" fillId="0" borderId="77" xfId="0" applyFont="1" applyBorder="1" applyAlignment="1" applyProtection="1">
      <alignment vertical="center" shrinkToFit="1"/>
      <protection locked="0"/>
    </xf>
    <xf numFmtId="0" fontId="13" fillId="0" borderId="52" xfId="0" applyFont="1" applyBorder="1" applyAlignment="1" applyProtection="1">
      <alignment horizontal="center" vertical="center" shrinkToFit="1"/>
      <protection locked="0"/>
    </xf>
    <xf numFmtId="0" fontId="13" fillId="0" borderId="3" xfId="0" applyFont="1" applyBorder="1" applyAlignment="1" applyProtection="1">
      <alignment vertical="center" shrinkToFit="1"/>
      <protection locked="0"/>
    </xf>
    <xf numFmtId="0" fontId="13" fillId="0" borderId="5" xfId="0" applyFont="1" applyBorder="1" applyAlignment="1" applyProtection="1">
      <alignment horizontal="center" vertical="center" shrinkToFit="1"/>
      <protection locked="0"/>
    </xf>
    <xf numFmtId="0" fontId="13" fillId="0" borderId="92" xfId="0" applyFont="1" applyBorder="1" applyAlignment="1" applyProtection="1">
      <alignment vertical="center" shrinkToFit="1"/>
      <protection locked="0"/>
    </xf>
    <xf numFmtId="0" fontId="13" fillId="0" borderId="51" xfId="0" applyFont="1" applyBorder="1" applyAlignment="1" applyProtection="1">
      <alignment vertical="center" shrinkToFit="1"/>
      <protection locked="0"/>
    </xf>
    <xf numFmtId="0" fontId="13" fillId="0" borderId="92" xfId="0" applyFont="1" applyBorder="1" applyAlignment="1" applyProtection="1">
      <alignment horizontal="center" vertical="center" shrinkToFit="1"/>
      <protection locked="0"/>
    </xf>
    <xf numFmtId="0" fontId="13" fillId="0" borderId="75" xfId="0" applyFont="1" applyBorder="1" applyAlignment="1" applyProtection="1">
      <alignment vertical="center" shrinkToFit="1"/>
      <protection locked="0"/>
    </xf>
    <xf numFmtId="177" fontId="8" fillId="3" borderId="0" xfId="1" applyNumberFormat="1" applyFont="1" applyFill="1" applyBorder="1" applyAlignment="1" applyProtection="1">
      <alignment vertical="center" shrinkToFit="1"/>
    </xf>
    <xf numFmtId="177" fontId="8" fillId="6" borderId="0" xfId="1" applyNumberFormat="1" applyFont="1" applyFill="1" applyBorder="1" applyAlignment="1" applyProtection="1">
      <alignment vertical="center" shrinkToFit="1"/>
    </xf>
    <xf numFmtId="176" fontId="8" fillId="6" borderId="0" xfId="1" applyNumberFormat="1" applyFont="1" applyFill="1" applyBorder="1" applyAlignment="1" applyProtection="1">
      <alignment vertical="center" shrinkToFit="1"/>
    </xf>
    <xf numFmtId="177" fontId="8" fillId="9" borderId="0" xfId="1" applyNumberFormat="1" applyFont="1" applyFill="1" applyBorder="1" applyAlignment="1" applyProtection="1">
      <alignment vertical="center" shrinkToFit="1"/>
    </xf>
    <xf numFmtId="176" fontId="8" fillId="9" borderId="0" xfId="1" applyNumberFormat="1" applyFont="1" applyFill="1" applyBorder="1" applyAlignment="1" applyProtection="1">
      <alignment vertical="center" shrinkToFit="1"/>
    </xf>
    <xf numFmtId="0" fontId="5" fillId="0" borderId="0" xfId="0" applyFont="1">
      <alignment vertical="center"/>
    </xf>
    <xf numFmtId="0" fontId="5" fillId="0" borderId="0" xfId="0" applyFont="1" applyAlignment="1">
      <alignment horizontal="left" vertical="top"/>
    </xf>
    <xf numFmtId="0" fontId="6" fillId="0" borderId="0" xfId="0" applyFont="1" applyAlignment="1">
      <alignment horizontal="left" vertical="center"/>
    </xf>
    <xf numFmtId="0" fontId="5" fillId="0" borderId="9"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2" xfId="0" applyFont="1" applyBorder="1">
      <alignment vertical="center"/>
    </xf>
    <xf numFmtId="0" fontId="5" fillId="0" borderId="8" xfId="0" applyFont="1" applyBorder="1">
      <alignment vertical="center"/>
    </xf>
    <xf numFmtId="0" fontId="10" fillId="0" borderId="0" xfId="0" applyFont="1" applyAlignment="1">
      <alignment vertical="top"/>
    </xf>
    <xf numFmtId="0" fontId="10"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xf numFmtId="0" fontId="6" fillId="0" borderId="0" xfId="0" applyFont="1">
      <alignment vertical="center"/>
    </xf>
    <xf numFmtId="0" fontId="4" fillId="0" borderId="0" xfId="0" applyFont="1" applyAlignment="1">
      <alignment horizontal="left"/>
    </xf>
    <xf numFmtId="0" fontId="7" fillId="0" borderId="11" xfId="0" applyFont="1" applyBorder="1" applyAlignment="1">
      <alignment horizontal="left" vertical="center" wrapText="1"/>
    </xf>
    <xf numFmtId="0" fontId="7" fillId="0" borderId="17" xfId="0" applyFont="1" applyBorder="1">
      <alignment vertical="center"/>
    </xf>
    <xf numFmtId="0" fontId="5" fillId="0" borderId="65" xfId="0" applyFont="1" applyBorder="1" applyAlignment="1">
      <alignment horizontal="left" vertical="top"/>
    </xf>
    <xf numFmtId="0" fontId="5" fillId="0" borderId="64" xfId="0" applyFont="1" applyBorder="1" applyAlignment="1">
      <alignment horizontal="left" vertical="top"/>
    </xf>
    <xf numFmtId="0" fontId="7" fillId="0" borderId="21" xfId="0" applyFont="1" applyBorder="1">
      <alignment vertical="center"/>
    </xf>
    <xf numFmtId="0" fontId="5" fillId="0" borderId="66" xfId="0" applyFont="1" applyBorder="1" applyAlignment="1">
      <alignment horizontal="left" vertical="top"/>
    </xf>
    <xf numFmtId="0" fontId="6" fillId="0" borderId="64" xfId="0" applyFont="1" applyBorder="1">
      <alignment vertical="center"/>
    </xf>
    <xf numFmtId="0" fontId="7" fillId="0" borderId="30" xfId="0" applyFont="1" applyBorder="1">
      <alignment vertical="center"/>
    </xf>
    <xf numFmtId="0" fontId="5" fillId="0" borderId="67" xfId="0" applyFont="1" applyBorder="1" applyAlignment="1">
      <alignment horizontal="left" vertical="top"/>
    </xf>
    <xf numFmtId="0" fontId="5" fillId="0" borderId="2" xfId="0" applyFont="1" applyBorder="1" applyAlignment="1">
      <alignment horizontal="left" vertical="center"/>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5" fillId="0" borderId="8" xfId="0" applyFont="1" applyBorder="1" applyAlignment="1">
      <alignment horizontal="left" vertical="center"/>
    </xf>
    <xf numFmtId="0" fontId="5" fillId="0" borderId="0" xfId="0" applyFont="1" applyAlignment="1">
      <alignment horizontal="left" vertical="center"/>
    </xf>
    <xf numFmtId="0" fontId="7" fillId="0" borderId="22" xfId="0" applyFont="1" applyBorder="1" applyAlignment="1">
      <alignment horizontal="right" vertical="center" wrapText="1"/>
    </xf>
    <xf numFmtId="0" fontId="7" fillId="0" borderId="10" xfId="0" applyFont="1" applyBorder="1" applyAlignment="1">
      <alignment horizontal="righ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20" fillId="0" borderId="3" xfId="0" applyFont="1" applyBorder="1">
      <alignment vertical="center"/>
    </xf>
    <xf numFmtId="0" fontId="11"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22" fillId="0" borderId="0" xfId="0" applyFont="1" applyAlignment="1">
      <alignment horizontal="center" vertical="center" shrinkToFit="1"/>
    </xf>
    <xf numFmtId="177" fontId="8" fillId="0" borderId="0" xfId="1" applyNumberFormat="1" applyFont="1" applyFill="1" applyBorder="1" applyAlignment="1" applyProtection="1">
      <alignment horizontal="right" vertical="center" shrinkToFit="1"/>
    </xf>
    <xf numFmtId="0" fontId="8" fillId="0" borderId="0" xfId="0" applyFont="1" applyAlignment="1">
      <alignment horizontal="right" vertical="center" wrapText="1"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6" fillId="0" borderId="0" xfId="0" applyFont="1" applyAlignment="1">
      <alignment horizontal="left" vertical="center" wrapText="1"/>
    </xf>
    <xf numFmtId="0" fontId="30" fillId="0" borderId="85" xfId="0" applyFont="1" applyBorder="1" applyAlignment="1">
      <alignment horizontal="center" vertical="center" wrapText="1" shrinkToFit="1"/>
    </xf>
    <xf numFmtId="0" fontId="30" fillId="0" borderId="73" xfId="0" applyFont="1" applyBorder="1" applyAlignment="1">
      <alignment horizontal="center" vertical="center" wrapText="1" shrinkToFit="1"/>
    </xf>
    <xf numFmtId="0" fontId="13" fillId="0" borderId="80"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8"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5" fillId="0" borderId="5" xfId="0" applyFont="1" applyBorder="1" applyAlignment="1">
      <alignment horizontal="left" vertical="center"/>
    </xf>
    <xf numFmtId="0" fontId="5" fillId="0" borderId="0" xfId="0" applyFont="1" applyAlignment="1">
      <alignment horizontal="right" vertical="center"/>
    </xf>
    <xf numFmtId="0" fontId="7" fillId="2" borderId="1" xfId="0" applyFont="1" applyFill="1" applyBorder="1" applyAlignment="1">
      <alignment vertical="center" shrinkToFit="1"/>
    </xf>
    <xf numFmtId="0" fontId="7" fillId="0" borderId="1" xfId="0" applyFont="1" applyBorder="1" applyAlignment="1">
      <alignment vertical="center" shrinkToFit="1"/>
    </xf>
    <xf numFmtId="38" fontId="7" fillId="0" borderId="1" xfId="1" applyFont="1" applyBorder="1" applyAlignment="1" applyProtection="1">
      <alignment vertical="center" shrinkToFit="1"/>
    </xf>
    <xf numFmtId="177" fontId="8" fillId="3" borderId="76" xfId="1" applyNumberFormat="1" applyFont="1" applyFill="1" applyBorder="1" applyAlignment="1" applyProtection="1">
      <alignment vertical="center" shrinkToFit="1"/>
    </xf>
    <xf numFmtId="0" fontId="22" fillId="7" borderId="47" xfId="0" applyFont="1" applyFill="1" applyBorder="1" applyAlignment="1">
      <alignment horizontal="left" vertical="center"/>
    </xf>
    <xf numFmtId="0" fontId="22" fillId="7" borderId="46" xfId="0" applyFont="1" applyFill="1" applyBorder="1" applyAlignment="1">
      <alignment horizontal="center" vertical="center"/>
    </xf>
    <xf numFmtId="0" fontId="8" fillId="0" borderId="0" xfId="0" applyFont="1" applyAlignment="1">
      <alignment horizontal="left" vertical="center" wrapText="1" indent="2" shrinkToFit="1"/>
    </xf>
    <xf numFmtId="0" fontId="5" fillId="0" borderId="1" xfId="0" applyFont="1" applyBorder="1" applyAlignment="1">
      <alignment vertical="center" shrinkToFit="1"/>
    </xf>
    <xf numFmtId="0" fontId="7" fillId="0" borderId="83" xfId="0" applyFont="1" applyBorder="1" applyAlignment="1">
      <alignment vertical="center" shrinkToFit="1"/>
    </xf>
    <xf numFmtId="0" fontId="28" fillId="0" borderId="49" xfId="0" applyFont="1" applyBorder="1" applyAlignment="1">
      <alignment vertical="center" wrapText="1"/>
    </xf>
    <xf numFmtId="0" fontId="22" fillId="9" borderId="5" xfId="0" applyFont="1" applyFill="1" applyBorder="1" applyAlignment="1">
      <alignment horizontal="left" vertical="center" shrinkToFit="1"/>
    </xf>
    <xf numFmtId="0" fontId="27" fillId="0" borderId="0" xfId="0" applyFont="1" applyAlignment="1">
      <alignment vertical="center" shrinkToFit="1"/>
    </xf>
    <xf numFmtId="0" fontId="22" fillId="4" borderId="5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176" fontId="8" fillId="0" borderId="0" xfId="1" applyNumberFormat="1" applyFont="1" applyFill="1" applyBorder="1" applyAlignment="1" applyProtection="1">
      <alignment vertical="center" shrinkToFit="1"/>
    </xf>
    <xf numFmtId="176" fontId="8" fillId="0" borderId="0" xfId="1" applyNumberFormat="1" applyFont="1" applyFill="1" applyBorder="1" applyAlignment="1" applyProtection="1">
      <alignment horizontal="center" vertical="center" shrinkToFit="1"/>
    </xf>
    <xf numFmtId="0" fontId="13" fillId="0" borderId="69" xfId="0" applyFont="1" applyBorder="1" applyAlignment="1">
      <alignment horizontal="center" vertical="center" shrinkToFit="1"/>
    </xf>
    <xf numFmtId="0" fontId="8" fillId="0" borderId="0" xfId="0" applyFont="1" applyAlignment="1">
      <alignment horizontal="center" vertical="center" shrinkToFit="1"/>
    </xf>
    <xf numFmtId="177" fontId="8" fillId="0" borderId="0" xfId="1" applyNumberFormat="1" applyFont="1" applyFill="1" applyBorder="1" applyAlignment="1" applyProtection="1">
      <alignment vertical="center" shrinkToFit="1"/>
    </xf>
    <xf numFmtId="0" fontId="22" fillId="7" borderId="47" xfId="0" applyFont="1" applyFill="1" applyBorder="1" applyAlignment="1">
      <alignment horizontal="center" vertical="center"/>
    </xf>
    <xf numFmtId="0" fontId="27" fillId="0" borderId="0" xfId="0" applyFont="1">
      <alignment vertical="center"/>
    </xf>
    <xf numFmtId="0" fontId="28" fillId="0" borderId="49" xfId="0" applyFont="1" applyBorder="1" applyAlignment="1">
      <alignment vertical="center" shrinkToFit="1"/>
    </xf>
    <xf numFmtId="0" fontId="14" fillId="0" borderId="0" xfId="0" applyFont="1" applyAlignment="1">
      <alignment vertical="center" wrapText="1" shrinkToFit="1"/>
    </xf>
    <xf numFmtId="0" fontId="22" fillId="4" borderId="6" xfId="0" applyFont="1" applyFill="1" applyBorder="1" applyAlignment="1" applyProtection="1">
      <alignment horizontal="center" vertical="center"/>
      <protection locked="0"/>
    </xf>
    <xf numFmtId="0" fontId="22" fillId="9" borderId="6" xfId="0" applyFont="1" applyFill="1" applyBorder="1" applyAlignment="1">
      <alignment horizontal="center" vertical="center"/>
    </xf>
    <xf numFmtId="0" fontId="13" fillId="0" borderId="91"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88"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94" xfId="0" applyFont="1" applyBorder="1" applyAlignment="1">
      <alignment horizontal="center" vertical="center" shrinkToFit="1"/>
    </xf>
    <xf numFmtId="0" fontId="5" fillId="0" borderId="1" xfId="0" applyFont="1" applyBorder="1" applyAlignment="1">
      <alignment horizontal="right" vertical="center"/>
    </xf>
    <xf numFmtId="0" fontId="8" fillId="7" borderId="39" xfId="0" applyFont="1" applyFill="1" applyBorder="1" applyAlignment="1">
      <alignment horizontal="center" vertical="center" shrinkToFit="1"/>
    </xf>
    <xf numFmtId="177" fontId="6" fillId="0" borderId="0" xfId="0" applyNumberFormat="1" applyFont="1" applyAlignment="1">
      <alignment vertical="center" shrinkToFit="1"/>
    </xf>
    <xf numFmtId="0" fontId="13" fillId="0" borderId="5"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87" xfId="0" applyFont="1" applyBorder="1" applyAlignment="1">
      <alignment horizontal="center" vertical="center" shrinkToFit="1"/>
    </xf>
    <xf numFmtId="177" fontId="5" fillId="0" borderId="5" xfId="0" applyNumberFormat="1" applyFont="1" applyBorder="1" applyAlignment="1">
      <alignment horizontal="right" vertical="center"/>
    </xf>
    <xf numFmtId="177" fontId="5" fillId="0" borderId="1" xfId="0" applyNumberFormat="1" applyFont="1" applyBorder="1" applyAlignment="1">
      <alignment horizontal="right" vertical="center"/>
    </xf>
    <xf numFmtId="0" fontId="24" fillId="0" borderId="0" xfId="0" applyFont="1" applyAlignment="1">
      <alignment vertical="center" shrinkToFit="1"/>
    </xf>
    <xf numFmtId="0" fontId="8" fillId="0" borderId="0" xfId="0" applyFont="1" applyAlignment="1">
      <alignment vertical="center" wrapText="1"/>
    </xf>
    <xf numFmtId="177" fontId="8" fillId="3" borderId="44" xfId="1" applyNumberFormat="1" applyFont="1" applyFill="1" applyBorder="1" applyAlignment="1" applyProtection="1">
      <alignment vertical="center" shrinkToFit="1"/>
    </xf>
    <xf numFmtId="0" fontId="13" fillId="0" borderId="93" xfId="0" applyFont="1" applyBorder="1" applyAlignment="1">
      <alignment horizontal="center" vertical="center" shrinkToFit="1"/>
    </xf>
    <xf numFmtId="0" fontId="7" fillId="0" borderId="1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1" xfId="0" applyFont="1" applyBorder="1" applyAlignment="1">
      <alignment horizontal="left" vertical="center" wrapText="1"/>
    </xf>
    <xf numFmtId="176" fontId="7" fillId="0" borderId="1" xfId="1" applyNumberFormat="1" applyFont="1" applyFill="1" applyBorder="1" applyAlignment="1" applyProtection="1">
      <alignment horizontal="left" vertical="top"/>
      <protection locked="0"/>
    </xf>
    <xf numFmtId="0" fontId="7" fillId="0" borderId="2" xfId="0" applyFont="1" applyBorder="1" applyAlignment="1">
      <alignment horizontal="left" vertical="center" wrapText="1"/>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14" xfId="0" applyFont="1" applyBorder="1" applyAlignment="1">
      <alignment horizontal="left" vertical="center" wrapText="1"/>
    </xf>
    <xf numFmtId="0" fontId="7" fillId="0" borderId="18" xfId="0" applyFont="1" applyBorder="1" applyAlignment="1">
      <alignment horizontal="left" vertical="center"/>
    </xf>
    <xf numFmtId="38" fontId="7" fillId="0" borderId="15" xfId="1" applyFont="1" applyFill="1" applyBorder="1" applyAlignment="1" applyProtection="1">
      <alignment horizontal="left" vertical="center" wrapText="1"/>
    </xf>
    <xf numFmtId="38" fontId="7" fillId="0" borderId="16" xfId="1" applyFont="1" applyFill="1" applyBorder="1" applyAlignment="1" applyProtection="1">
      <alignment horizontal="left" vertical="center" wrapText="1"/>
    </xf>
    <xf numFmtId="176" fontId="18" fillId="4" borderId="16" xfId="1" applyNumberFormat="1" applyFont="1" applyFill="1" applyBorder="1" applyAlignment="1" applyProtection="1">
      <alignment horizontal="right" vertical="center" indent="1" shrinkToFi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176" fontId="18" fillId="4" borderId="20" xfId="1" applyNumberFormat="1" applyFont="1" applyFill="1" applyBorder="1" applyAlignment="1" applyProtection="1">
      <alignment horizontal="right" vertical="center" indent="1" shrinkToFi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176" fontId="18" fillId="4" borderId="29" xfId="1" applyNumberFormat="1" applyFont="1" applyFill="1" applyBorder="1" applyAlignment="1" applyProtection="1">
      <alignment horizontal="right" vertical="center" indent="1" shrinkToFit="1"/>
    </xf>
    <xf numFmtId="38" fontId="18" fillId="0" borderId="27" xfId="1" applyFont="1" applyFill="1" applyBorder="1" applyAlignment="1" applyProtection="1">
      <alignment horizontal="center" vertical="center" shrinkToFit="1"/>
      <protection locked="0"/>
    </xf>
    <xf numFmtId="38" fontId="18" fillId="0" borderId="12" xfId="1" applyFont="1" applyFill="1" applyBorder="1" applyAlignment="1" applyProtection="1">
      <alignment horizontal="center" vertical="center" shrinkToFit="1"/>
      <protection locked="0"/>
    </xf>
    <xf numFmtId="0" fontId="7" fillId="0" borderId="12" xfId="0" applyFont="1" applyBorder="1">
      <alignment vertical="center"/>
    </xf>
    <xf numFmtId="0" fontId="7" fillId="0" borderId="13" xfId="0" applyFont="1" applyBorder="1">
      <alignment vertical="center"/>
    </xf>
    <xf numFmtId="0" fontId="7" fillId="0" borderId="11" xfId="0" applyFont="1" applyBorder="1" applyAlignment="1">
      <alignment vertical="center" wrapText="1"/>
    </xf>
    <xf numFmtId="0" fontId="7" fillId="0" borderId="68" xfId="0" applyFont="1" applyBorder="1" applyAlignment="1">
      <alignment vertical="center" wrapText="1"/>
    </xf>
    <xf numFmtId="38" fontId="7" fillId="0" borderId="27" xfId="1" applyFont="1" applyFill="1" applyBorder="1" applyAlignment="1" applyProtection="1">
      <alignment horizontal="right" vertical="center" shrinkToFit="1"/>
    </xf>
    <xf numFmtId="38" fontId="7" fillId="0" borderId="12" xfId="1" applyFont="1" applyFill="1" applyBorder="1" applyAlignment="1" applyProtection="1">
      <alignment horizontal="right" vertical="center" shrinkToFit="1"/>
    </xf>
    <xf numFmtId="179" fontId="7" fillId="0" borderId="12" xfId="1" applyNumberFormat="1" applyFont="1" applyFill="1" applyBorder="1" applyAlignment="1" applyProtection="1">
      <alignment horizontal="left" vertical="center" indent="1"/>
      <protection locked="0"/>
    </xf>
    <xf numFmtId="179" fontId="7" fillId="0" borderId="13" xfId="1" applyNumberFormat="1" applyFont="1" applyFill="1" applyBorder="1" applyAlignment="1" applyProtection="1">
      <alignment horizontal="left" vertical="center" indent="1"/>
      <protection locked="0"/>
    </xf>
    <xf numFmtId="38" fontId="7" fillId="0" borderId="12" xfId="1" applyFont="1" applyFill="1" applyBorder="1" applyAlignment="1" applyProtection="1">
      <alignment horizontal="left" vertical="center" indent="1" shrinkToFit="1"/>
      <protection locked="0"/>
    </xf>
    <xf numFmtId="38" fontId="7" fillId="0" borderId="13" xfId="1" applyFont="1" applyFill="1" applyBorder="1" applyAlignment="1" applyProtection="1">
      <alignment horizontal="left" vertical="center" indent="1" shrinkToFit="1"/>
      <protection locked="0"/>
    </xf>
    <xf numFmtId="0" fontId="17"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indent="2"/>
      <protection locked="0"/>
    </xf>
    <xf numFmtId="0" fontId="8" fillId="0" borderId="3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6"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3" fillId="0" borderId="69" xfId="0" applyFont="1" applyBorder="1" applyAlignment="1">
      <alignment horizontal="center" vertical="center" wrapText="1" shrinkToFit="1"/>
    </xf>
    <xf numFmtId="0" fontId="13" fillId="0" borderId="38" xfId="0" applyFont="1" applyBorder="1" applyAlignment="1" applyProtection="1">
      <alignment horizontal="center" vertical="center" wrapText="1" shrinkToFit="1"/>
      <protection locked="0"/>
    </xf>
    <xf numFmtId="0" fontId="13" fillId="0" borderId="39" xfId="0" applyFont="1" applyBorder="1" applyAlignment="1" applyProtection="1">
      <alignment horizontal="center" vertical="center" wrapText="1" shrinkToFit="1"/>
      <protection locked="0"/>
    </xf>
    <xf numFmtId="0" fontId="13" fillId="0" borderId="39"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3" fillId="0" borderId="74" xfId="0"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shrinkToFit="1"/>
      <protection locked="0"/>
    </xf>
    <xf numFmtId="0" fontId="14" fillId="0" borderId="63" xfId="0" applyFont="1" applyBorder="1" applyAlignment="1">
      <alignment vertical="center" wrapText="1" shrinkToFit="1"/>
    </xf>
    <xf numFmtId="0" fontId="8" fillId="0" borderId="49" xfId="0" applyFont="1" applyBorder="1" applyAlignment="1">
      <alignment horizontal="left" vertical="center" indent="2" shrinkToFit="1"/>
    </xf>
    <xf numFmtId="0" fontId="8" fillId="0" borderId="50" xfId="0" applyFont="1" applyBorder="1" applyAlignment="1">
      <alignment horizontal="left" vertical="center" indent="2" shrinkToFit="1"/>
    </xf>
    <xf numFmtId="177" fontId="25" fillId="6" borderId="51" xfId="1" applyNumberFormat="1" applyFont="1" applyFill="1" applyBorder="1" applyAlignment="1" applyProtection="1">
      <alignment horizontal="center" vertical="center" shrinkToFit="1"/>
    </xf>
    <xf numFmtId="177" fontId="25" fillId="6" borderId="52" xfId="1" applyNumberFormat="1" applyFont="1" applyFill="1" applyBorder="1" applyAlignment="1" applyProtection="1">
      <alignment horizontal="center" vertical="center" shrinkToFit="1"/>
    </xf>
    <xf numFmtId="177" fontId="25" fillId="6" borderId="50" xfId="1" applyNumberFormat="1" applyFont="1" applyFill="1" applyBorder="1" applyAlignment="1" applyProtection="1">
      <alignment horizontal="center" vertical="center" shrinkToFit="1"/>
    </xf>
    <xf numFmtId="0" fontId="8" fillId="0" borderId="53" xfId="0" applyFont="1" applyBorder="1" applyAlignment="1">
      <alignment horizontal="left" vertical="center" indent="2" shrinkToFit="1"/>
    </xf>
    <xf numFmtId="0" fontId="8" fillId="0" borderId="54" xfId="0" applyFont="1" applyBorder="1" applyAlignment="1">
      <alignment horizontal="left" vertical="center" indent="2" shrinkToFit="1"/>
    </xf>
    <xf numFmtId="0" fontId="8" fillId="4" borderId="56" xfId="1" applyNumberFormat="1" applyFont="1" applyFill="1" applyBorder="1" applyAlignment="1" applyProtection="1">
      <alignment horizontal="left" vertical="center" shrinkToFit="1"/>
      <protection locked="0"/>
    </xf>
    <xf numFmtId="0" fontId="8" fillId="4" borderId="54" xfId="1" applyNumberFormat="1" applyFont="1" applyFill="1" applyBorder="1" applyAlignment="1" applyProtection="1">
      <alignment horizontal="left" vertical="center" shrinkToFit="1"/>
      <protection locked="0"/>
    </xf>
    <xf numFmtId="0" fontId="6" fillId="0" borderId="0" xfId="0" applyFont="1" applyAlignment="1">
      <alignment horizontal="left" vertical="center" wrapText="1"/>
    </xf>
    <xf numFmtId="0" fontId="5" fillId="0" borderId="0" xfId="0" applyFont="1" applyAlignment="1">
      <alignment horizontal="left" vertical="center" shrinkToFit="1"/>
    </xf>
    <xf numFmtId="0" fontId="8" fillId="0" borderId="72" xfId="0" applyFont="1" applyBorder="1" applyAlignment="1">
      <alignment horizontal="left" vertical="center" indent="2" shrinkToFit="1"/>
    </xf>
    <xf numFmtId="0" fontId="8" fillId="0" borderId="6" xfId="0" applyFont="1" applyBorder="1" applyAlignment="1">
      <alignment horizontal="left" vertical="center" indent="2" shrinkToFit="1"/>
    </xf>
    <xf numFmtId="0" fontId="8" fillId="0" borderId="57" xfId="0" applyFont="1" applyBorder="1" applyAlignment="1">
      <alignment horizontal="left" vertical="center" wrapText="1" indent="2" shrinkToFit="1"/>
    </xf>
    <xf numFmtId="0" fontId="8" fillId="0" borderId="58" xfId="0" applyFont="1" applyBorder="1" applyAlignment="1">
      <alignment horizontal="left" vertical="center" wrapText="1" indent="2" shrinkToFit="1"/>
    </xf>
    <xf numFmtId="178" fontId="25" fillId="6" borderId="59" xfId="1" applyNumberFormat="1" applyFont="1" applyFill="1" applyBorder="1" applyAlignment="1" applyProtection="1">
      <alignment horizontal="center" vertical="center" shrinkToFit="1"/>
    </xf>
    <xf numFmtId="178" fontId="25" fillId="6" borderId="60" xfId="1" applyNumberFormat="1" applyFont="1" applyFill="1" applyBorder="1" applyAlignment="1" applyProtection="1">
      <alignment horizontal="center" vertical="center" shrinkToFit="1"/>
    </xf>
    <xf numFmtId="178" fontId="25" fillId="6" borderId="61" xfId="1" applyNumberFormat="1" applyFont="1" applyFill="1" applyBorder="1" applyAlignment="1" applyProtection="1">
      <alignment horizontal="center" vertical="center" shrinkToFit="1"/>
    </xf>
    <xf numFmtId="0" fontId="13" fillId="0" borderId="73" xfId="0" applyFont="1" applyBorder="1" applyAlignment="1" applyProtection="1">
      <alignment horizontal="center" vertical="center" wrapText="1" shrinkToFit="1"/>
      <protection locked="0"/>
    </xf>
    <xf numFmtId="0" fontId="13" fillId="0" borderId="74" xfId="0" applyFont="1" applyBorder="1" applyAlignment="1" applyProtection="1">
      <alignment horizontal="center" vertical="center" wrapText="1" shrinkToFit="1"/>
      <protection locked="0"/>
    </xf>
    <xf numFmtId="0" fontId="13" fillId="0" borderId="77"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3" fillId="0" borderId="34" xfId="0" applyFont="1" applyBorder="1" applyAlignment="1">
      <alignment horizontal="center" vertical="center" wrapText="1" shrinkToFit="1"/>
    </xf>
    <xf numFmtId="0" fontId="13" fillId="0" borderId="35" xfId="0" applyFont="1" applyBorder="1" applyAlignment="1">
      <alignment horizontal="center" vertical="center" wrapText="1" shrinkToFit="1"/>
    </xf>
    <xf numFmtId="0" fontId="13" fillId="0" borderId="36"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1" xfId="0" applyFont="1" applyBorder="1" applyAlignment="1">
      <alignment horizontal="center" vertical="center" shrinkToFit="1"/>
    </xf>
    <xf numFmtId="177" fontId="8" fillId="4" borderId="3" xfId="0" applyNumberFormat="1" applyFont="1" applyFill="1" applyBorder="1" applyAlignment="1" applyProtection="1">
      <alignment horizontal="right" vertical="center"/>
      <protection locked="0"/>
    </xf>
    <xf numFmtId="0" fontId="0" fillId="4" borderId="50" xfId="0" applyFill="1" applyBorder="1" applyProtection="1">
      <alignment vertical="center"/>
      <protection locked="0"/>
    </xf>
    <xf numFmtId="0" fontId="8" fillId="0" borderId="45" xfId="0" applyFont="1" applyBorder="1" applyAlignment="1">
      <alignment horizontal="left" vertical="center" indent="2" shrinkToFit="1"/>
    </xf>
    <xf numFmtId="0" fontId="8" fillId="0" borderId="46" xfId="0" applyFont="1" applyBorder="1" applyAlignment="1">
      <alignment horizontal="left" vertical="center" indent="2" shrinkToFit="1"/>
    </xf>
    <xf numFmtId="0" fontId="5" fillId="7" borderId="0" xfId="0" applyFont="1" applyFill="1" applyAlignment="1">
      <alignment horizontal="center" vertical="center"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I19"/>
  <sheetViews>
    <sheetView workbookViewId="0">
      <selection activeCell="H6" sqref="H6"/>
    </sheetView>
  </sheetViews>
  <sheetFormatPr defaultColWidth="9" defaultRowHeight="19"/>
  <cols>
    <col min="1" max="1" width="9" style="1"/>
    <col min="2" max="2" width="17.08984375" style="38" customWidth="1"/>
    <col min="3" max="3" width="33.453125" style="1" customWidth="1"/>
    <col min="4" max="4" width="34.1796875" style="1" customWidth="1"/>
    <col min="5" max="5" width="18.453125" style="1" customWidth="1"/>
    <col min="6" max="16384" width="9" style="1"/>
  </cols>
  <sheetData>
    <row r="2" spans="1:9">
      <c r="A2" s="1" t="s">
        <v>48</v>
      </c>
      <c r="B2" s="37" t="s">
        <v>77</v>
      </c>
      <c r="C2" s="1" t="s">
        <v>75</v>
      </c>
      <c r="D2" s="1" t="s">
        <v>76</v>
      </c>
      <c r="E2" s="3" t="s">
        <v>26</v>
      </c>
      <c r="F2" s="1" t="s">
        <v>61</v>
      </c>
      <c r="I2" s="2"/>
    </row>
    <row r="3" spans="1:9" ht="57">
      <c r="A3" s="1" t="s">
        <v>50</v>
      </c>
      <c r="B3" s="38" t="s">
        <v>78</v>
      </c>
      <c r="C3" s="2" t="s">
        <v>82</v>
      </c>
      <c r="D3" s="2" t="s">
        <v>80</v>
      </c>
      <c r="E3" s="1" t="s">
        <v>27</v>
      </c>
      <c r="F3" s="1" t="s">
        <v>62</v>
      </c>
    </row>
    <row r="4" spans="1:9">
      <c r="A4" s="1" t="s">
        <v>51</v>
      </c>
      <c r="B4" s="38" t="s">
        <v>7</v>
      </c>
      <c r="C4" s="1" t="s">
        <v>84</v>
      </c>
      <c r="D4" s="1" t="s">
        <v>84</v>
      </c>
      <c r="E4" s="1" t="s">
        <v>28</v>
      </c>
      <c r="F4" s="1" t="s">
        <v>63</v>
      </c>
    </row>
    <row r="5" spans="1:9" ht="57">
      <c r="C5" s="2" t="s">
        <v>83</v>
      </c>
      <c r="D5" s="2" t="s">
        <v>81</v>
      </c>
      <c r="E5" s="1" t="s">
        <v>29</v>
      </c>
    </row>
    <row r="6" spans="1:9">
      <c r="C6" s="1" t="s">
        <v>84</v>
      </c>
      <c r="D6" s="1" t="s">
        <v>84</v>
      </c>
      <c r="E6" s="1" t="s">
        <v>30</v>
      </c>
    </row>
    <row r="7" spans="1:9">
      <c r="E7" s="1" t="s">
        <v>31</v>
      </c>
    </row>
    <row r="9" spans="1:9">
      <c r="C9" s="2"/>
    </row>
    <row r="13" spans="1:9">
      <c r="B13" s="49"/>
      <c r="C13" s="2"/>
    </row>
    <row r="14" spans="1:9">
      <c r="B14" s="49"/>
    </row>
    <row r="15" spans="1:9">
      <c r="B15" s="49"/>
    </row>
    <row r="16" spans="1:9">
      <c r="B16" s="49"/>
    </row>
    <row r="17" spans="2:2">
      <c r="B17" s="49"/>
    </row>
    <row r="18" spans="2:2">
      <c r="B18" s="49"/>
    </row>
    <row r="19" spans="2:2">
      <c r="B19" s="49"/>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392A-A7AD-41C7-9377-3C5D07805486}">
  <sheetPr>
    <pageSetUpPr fitToPage="1"/>
  </sheetPr>
  <dimension ref="C2:BB338"/>
  <sheetViews>
    <sheetView showGridLines="0" tabSelected="1" view="pageBreakPreview" zoomScaleNormal="90" zoomScaleSheetLayoutView="100" workbookViewId="0">
      <selection activeCell="D6" sqref="D6:E6"/>
    </sheetView>
  </sheetViews>
  <sheetFormatPr defaultColWidth="9" defaultRowHeight="14"/>
  <cols>
    <col min="1" max="1" width="2.6328125" style="97" customWidth="1"/>
    <col min="2" max="2" width="1.6328125" style="97" customWidth="1"/>
    <col min="3" max="3" width="2.6328125" style="97" customWidth="1"/>
    <col min="4" max="4" width="19.6328125" style="97" customWidth="1"/>
    <col min="5" max="5" width="14.6328125" style="97" customWidth="1"/>
    <col min="6" max="6" width="3.08984375" style="97" customWidth="1"/>
    <col min="7" max="7" width="4.6328125" style="97" customWidth="1"/>
    <col min="8" max="8" width="8.6328125" style="97" customWidth="1"/>
    <col min="9" max="10" width="2.6328125" style="97" customWidth="1"/>
    <col min="11" max="12" width="3.08984375" style="97" customWidth="1"/>
    <col min="13" max="18" width="2.6328125" style="97" customWidth="1"/>
    <col min="19" max="20" width="3.08984375" style="97" customWidth="1"/>
    <col min="21" max="21" width="2.6328125" style="97" customWidth="1"/>
    <col min="22" max="22" width="1.6328125" style="98" customWidth="1"/>
    <col min="23" max="23" width="4.6328125" style="98" customWidth="1"/>
    <col min="24" max="44" width="11.08984375" style="98" customWidth="1"/>
    <col min="45" max="54" width="2.6328125" style="98" customWidth="1"/>
    <col min="55" max="108" width="2.6328125" style="97" customWidth="1"/>
    <col min="109" max="16384" width="9" style="97"/>
  </cols>
  <sheetData>
    <row r="2" spans="3:52" ht="24" customHeight="1">
      <c r="C2" s="97" t="s">
        <v>94</v>
      </c>
      <c r="W2" s="99"/>
    </row>
    <row r="3" spans="3:52" ht="9" customHeight="1">
      <c r="C3" s="100"/>
      <c r="D3" s="101"/>
      <c r="E3" s="101"/>
      <c r="F3" s="101"/>
      <c r="G3" s="101"/>
      <c r="H3" s="101"/>
      <c r="I3" s="101"/>
      <c r="J3" s="101"/>
      <c r="K3" s="101"/>
      <c r="L3" s="101"/>
      <c r="M3" s="101"/>
      <c r="N3" s="101"/>
      <c r="O3" s="101"/>
      <c r="P3" s="101"/>
      <c r="Q3" s="101"/>
      <c r="R3" s="101"/>
      <c r="S3" s="101"/>
      <c r="T3" s="101"/>
      <c r="U3" s="102"/>
    </row>
    <row r="4" spans="3:52" ht="21" customHeight="1">
      <c r="C4" s="103"/>
      <c r="K4" s="236"/>
      <c r="L4" s="236"/>
      <c r="M4" s="236"/>
      <c r="N4" s="97" t="s">
        <v>2</v>
      </c>
      <c r="O4" s="237"/>
      <c r="P4" s="237"/>
      <c r="Q4" s="97" t="s">
        <v>1</v>
      </c>
      <c r="R4" s="237"/>
      <c r="S4" s="237"/>
      <c r="T4" s="97" t="s">
        <v>0</v>
      </c>
      <c r="U4" s="104"/>
      <c r="V4" s="105"/>
      <c r="W4" s="105"/>
      <c r="X4" s="105"/>
      <c r="Y4" s="105"/>
      <c r="Z4" s="105"/>
      <c r="AA4" s="105"/>
      <c r="AB4" s="97"/>
      <c r="AC4" s="97"/>
      <c r="AD4" s="97"/>
      <c r="AX4" s="106"/>
      <c r="AY4" s="106"/>
      <c r="AZ4" s="106"/>
    </row>
    <row r="5" spans="3:52" ht="21" customHeight="1">
      <c r="C5" s="103"/>
      <c r="D5" s="97" t="s">
        <v>5</v>
      </c>
      <c r="U5" s="104"/>
      <c r="V5" s="105"/>
      <c r="W5" s="105"/>
      <c r="X5" s="105"/>
      <c r="Y5" s="106"/>
      <c r="Z5" s="106"/>
      <c r="AA5" s="106"/>
      <c r="AB5" s="97"/>
      <c r="AC5" s="97"/>
      <c r="AD5" s="97"/>
      <c r="AX5" s="106"/>
      <c r="AY5" s="106"/>
    </row>
    <row r="6" spans="3:52" ht="21" customHeight="1">
      <c r="C6" s="103"/>
      <c r="D6" s="238" t="s">
        <v>24</v>
      </c>
      <c r="E6" s="238"/>
      <c r="F6" s="107" t="s">
        <v>8</v>
      </c>
      <c r="U6" s="104"/>
      <c r="V6" s="106"/>
      <c r="W6" s="106"/>
      <c r="X6" s="106"/>
      <c r="Y6" s="106"/>
      <c r="Z6" s="106"/>
      <c r="AA6" s="106"/>
      <c r="AB6" s="97"/>
      <c r="AC6" s="97"/>
      <c r="AD6" s="97"/>
      <c r="AX6" s="106"/>
      <c r="AY6" s="106"/>
      <c r="AZ6" s="106"/>
    </row>
    <row r="7" spans="3:52" ht="21" customHeight="1">
      <c r="C7" s="103"/>
      <c r="U7" s="104"/>
      <c r="V7" s="106"/>
      <c r="W7" s="106"/>
      <c r="X7" s="106"/>
      <c r="Y7" s="106"/>
      <c r="Z7" s="106"/>
      <c r="AA7" s="106"/>
      <c r="AB7" s="97"/>
      <c r="AC7" s="97"/>
      <c r="AD7" s="97"/>
      <c r="AX7" s="106"/>
      <c r="AY7" s="106"/>
      <c r="AZ7" s="106"/>
    </row>
    <row r="8" spans="3:52" ht="21" customHeight="1">
      <c r="C8" s="103"/>
      <c r="D8" s="244"/>
      <c r="E8" s="244"/>
      <c r="F8" s="244"/>
      <c r="G8" s="97" t="s">
        <v>3</v>
      </c>
      <c r="H8" s="239"/>
      <c r="I8" s="239"/>
      <c r="J8" s="239"/>
      <c r="K8" s="239"/>
      <c r="L8" s="239"/>
      <c r="M8" s="239"/>
      <c r="N8" s="239"/>
      <c r="O8" s="239"/>
      <c r="P8" s="239"/>
      <c r="Q8" s="239"/>
      <c r="R8" s="239"/>
      <c r="S8" s="239"/>
      <c r="U8" s="104"/>
      <c r="V8" s="106"/>
      <c r="W8" s="108" t="s">
        <v>95</v>
      </c>
      <c r="X8" s="106"/>
      <c r="Y8" s="106"/>
      <c r="Z8" s="106"/>
      <c r="AA8" s="106"/>
      <c r="AB8" s="97"/>
      <c r="AC8" s="97"/>
      <c r="AD8" s="97"/>
      <c r="AX8" s="106"/>
      <c r="AY8" s="106"/>
      <c r="AZ8" s="106"/>
    </row>
    <row r="9" spans="3:52" ht="21" customHeight="1">
      <c r="C9" s="103"/>
      <c r="D9" s="245"/>
      <c r="E9" s="245"/>
      <c r="F9" s="245"/>
      <c r="H9" s="240"/>
      <c r="I9" s="240"/>
      <c r="J9" s="240"/>
      <c r="K9" s="240"/>
      <c r="L9" s="240"/>
      <c r="M9" s="240"/>
      <c r="N9" s="240"/>
      <c r="O9" s="240"/>
      <c r="P9" s="240"/>
      <c r="Q9" s="240"/>
      <c r="R9" s="240"/>
      <c r="S9" s="240"/>
      <c r="U9" s="104"/>
      <c r="V9" s="106"/>
      <c r="W9" s="109"/>
      <c r="X9" s="106"/>
      <c r="Y9" s="106"/>
      <c r="Z9" s="106"/>
      <c r="AA9" s="106"/>
      <c r="AB9" s="97"/>
      <c r="AC9" s="97"/>
      <c r="AD9" s="97"/>
      <c r="AX9" s="106"/>
      <c r="AY9" s="106"/>
      <c r="AZ9" s="106"/>
    </row>
    <row r="10" spans="3:52" ht="21" customHeight="1">
      <c r="C10" s="103"/>
      <c r="D10" s="245"/>
      <c r="E10" s="245"/>
      <c r="F10" s="245"/>
      <c r="G10" s="97" t="s">
        <v>4</v>
      </c>
      <c r="H10" s="240"/>
      <c r="I10" s="240"/>
      <c r="J10" s="240"/>
      <c r="K10" s="240"/>
      <c r="L10" s="240"/>
      <c r="M10" s="240"/>
      <c r="N10" s="240"/>
      <c r="O10" s="240"/>
      <c r="P10" s="240"/>
      <c r="Q10" s="240"/>
      <c r="R10" s="240"/>
      <c r="S10" s="240"/>
      <c r="U10" s="104"/>
      <c r="V10" s="106"/>
      <c r="W10" s="110" t="s">
        <v>53</v>
      </c>
      <c r="X10" s="106"/>
      <c r="Y10" s="106"/>
      <c r="Z10" s="106"/>
      <c r="AA10" s="106"/>
      <c r="AB10" s="97"/>
      <c r="AC10" s="97"/>
      <c r="AD10" s="97"/>
      <c r="AX10" s="106"/>
      <c r="AY10" s="106"/>
      <c r="AZ10" s="106"/>
    </row>
    <row r="11" spans="3:52" ht="21" customHeight="1">
      <c r="C11" s="103"/>
      <c r="D11" s="245"/>
      <c r="E11" s="245"/>
      <c r="F11" s="245"/>
      <c r="H11" s="240"/>
      <c r="I11" s="240"/>
      <c r="J11" s="240"/>
      <c r="K11" s="240"/>
      <c r="L11" s="240"/>
      <c r="M11" s="240"/>
      <c r="N11" s="240"/>
      <c r="O11" s="240"/>
      <c r="P11" s="240"/>
      <c r="Q11" s="240"/>
      <c r="R11" s="240"/>
      <c r="S11" s="240"/>
      <c r="U11" s="104"/>
      <c r="V11" s="106"/>
      <c r="W11" s="110" t="s">
        <v>54</v>
      </c>
      <c r="X11" s="106"/>
      <c r="Y11" s="106"/>
      <c r="Z11" s="106"/>
      <c r="AA11" s="106"/>
      <c r="AB11" s="97"/>
      <c r="AC11" s="97"/>
      <c r="AD11" s="97"/>
      <c r="AX11" s="106"/>
      <c r="AY11" s="106"/>
      <c r="AZ11" s="106"/>
    </row>
    <row r="12" spans="3:52" ht="14.15" customHeight="1">
      <c r="C12" s="103"/>
      <c r="U12" s="104"/>
      <c r="W12" s="106"/>
      <c r="X12" s="106"/>
      <c r="Y12" s="106"/>
      <c r="Z12" s="106"/>
      <c r="AA12" s="106"/>
      <c r="AB12" s="97"/>
      <c r="AC12" s="97"/>
      <c r="AD12" s="97"/>
      <c r="AX12" s="106"/>
      <c r="AY12" s="106"/>
      <c r="AZ12" s="106"/>
    </row>
    <row r="13" spans="3:52" ht="33" customHeight="1">
      <c r="C13" s="103"/>
      <c r="D13" s="241" t="s">
        <v>55</v>
      </c>
      <c r="E13" s="241"/>
      <c r="F13" s="241"/>
      <c r="G13" s="241"/>
      <c r="H13" s="241"/>
      <c r="I13" s="241"/>
      <c r="J13" s="241"/>
      <c r="K13" s="241"/>
      <c r="L13" s="241"/>
      <c r="M13" s="241"/>
      <c r="N13" s="241"/>
      <c r="O13" s="241"/>
      <c r="P13" s="241"/>
      <c r="Q13" s="241"/>
      <c r="R13" s="241"/>
      <c r="S13" s="241"/>
      <c r="T13" s="241"/>
      <c r="U13" s="104"/>
      <c r="W13" s="106"/>
      <c r="X13" s="106"/>
      <c r="Y13" s="106"/>
      <c r="Z13" s="106"/>
      <c r="AA13" s="106"/>
      <c r="AB13" s="97"/>
      <c r="AC13" s="97"/>
      <c r="AD13" s="97"/>
      <c r="AX13" s="106"/>
      <c r="AY13" s="106"/>
      <c r="AZ13" s="106"/>
    </row>
    <row r="14" spans="3:52" ht="78" customHeight="1">
      <c r="C14" s="103"/>
      <c r="D14" s="242" t="s">
        <v>226</v>
      </c>
      <c r="E14" s="243"/>
      <c r="F14" s="243"/>
      <c r="G14" s="243"/>
      <c r="H14" s="243"/>
      <c r="I14" s="243"/>
      <c r="J14" s="243"/>
      <c r="K14" s="243"/>
      <c r="L14" s="243"/>
      <c r="M14" s="243"/>
      <c r="N14" s="243"/>
      <c r="O14" s="243"/>
      <c r="P14" s="243"/>
      <c r="Q14" s="243"/>
      <c r="R14" s="243"/>
      <c r="S14" s="243"/>
      <c r="T14" s="243"/>
      <c r="U14" s="104"/>
      <c r="W14" s="106"/>
      <c r="X14" s="106"/>
      <c r="Y14" s="106"/>
      <c r="Z14" s="106"/>
      <c r="AA14" s="106"/>
      <c r="AB14" s="97"/>
      <c r="AC14" s="97"/>
      <c r="AD14" s="97"/>
      <c r="AX14" s="106"/>
      <c r="AY14" s="106"/>
      <c r="AZ14" s="106"/>
    </row>
    <row r="15" spans="3:52" ht="27" customHeight="1">
      <c r="C15" s="103"/>
      <c r="D15" s="111" t="s">
        <v>9</v>
      </c>
      <c r="E15" s="234"/>
      <c r="F15" s="234"/>
      <c r="G15" s="234"/>
      <c r="H15" s="234"/>
      <c r="I15" s="234"/>
      <c r="J15" s="234"/>
      <c r="K15" s="234"/>
      <c r="L15" s="234"/>
      <c r="M15" s="234"/>
      <c r="N15" s="234"/>
      <c r="O15" s="234"/>
      <c r="P15" s="234"/>
      <c r="Q15" s="234"/>
      <c r="R15" s="234"/>
      <c r="S15" s="234"/>
      <c r="T15" s="235"/>
      <c r="U15" s="104"/>
      <c r="W15" s="106"/>
      <c r="X15" s="106"/>
      <c r="Y15" s="106"/>
      <c r="Z15" s="106"/>
      <c r="AA15" s="106"/>
      <c r="AB15" s="97"/>
      <c r="AC15" s="97"/>
      <c r="AD15" s="97"/>
      <c r="AX15" s="106"/>
      <c r="AY15" s="106"/>
      <c r="AZ15" s="106"/>
    </row>
    <row r="16" spans="3:52" s="98" customFormat="1" ht="27" customHeight="1">
      <c r="C16" s="103"/>
      <c r="D16" s="111" t="s">
        <v>22</v>
      </c>
      <c r="E16" s="234"/>
      <c r="F16" s="234"/>
      <c r="G16" s="234"/>
      <c r="H16" s="234"/>
      <c r="I16" s="234"/>
      <c r="J16" s="234"/>
      <c r="K16" s="234"/>
      <c r="L16" s="234"/>
      <c r="M16" s="234"/>
      <c r="N16" s="234"/>
      <c r="O16" s="234"/>
      <c r="P16" s="234"/>
      <c r="Q16" s="234"/>
      <c r="R16" s="234"/>
      <c r="S16" s="234"/>
      <c r="T16" s="235"/>
      <c r="U16" s="104"/>
      <c r="V16" s="106"/>
      <c r="W16" s="106"/>
      <c r="X16" s="106"/>
      <c r="Y16" s="106"/>
      <c r="Z16" s="106"/>
      <c r="AA16" s="106"/>
      <c r="AB16" s="97"/>
      <c r="AC16" s="97"/>
      <c r="AD16" s="97"/>
      <c r="AX16" s="106"/>
      <c r="AY16" s="106"/>
      <c r="AZ16" s="106"/>
    </row>
    <row r="17" spans="3:52" s="98" customFormat="1" ht="24" customHeight="1">
      <c r="C17" s="103"/>
      <c r="D17" s="111" t="s">
        <v>23</v>
      </c>
      <c r="E17" s="224"/>
      <c r="F17" s="225"/>
      <c r="G17" s="225"/>
      <c r="H17" s="225"/>
      <c r="I17" s="225"/>
      <c r="J17" s="225"/>
      <c r="K17" s="225"/>
      <c r="L17" s="226" t="s">
        <v>11</v>
      </c>
      <c r="M17" s="226"/>
      <c r="N17" s="226"/>
      <c r="O17" s="226"/>
      <c r="P17" s="226"/>
      <c r="Q17" s="226"/>
      <c r="R17" s="226"/>
      <c r="S17" s="226"/>
      <c r="T17" s="227"/>
      <c r="U17" s="104"/>
      <c r="V17" s="106"/>
      <c r="W17" s="106"/>
      <c r="X17" s="106"/>
      <c r="Y17" s="106"/>
      <c r="Z17" s="106"/>
      <c r="AA17" s="106"/>
      <c r="AB17" s="97"/>
      <c r="AC17" s="97"/>
      <c r="AD17" s="97"/>
      <c r="AX17" s="106"/>
      <c r="AY17" s="106"/>
      <c r="AZ17" s="106"/>
    </row>
    <row r="18" spans="3:52" ht="27" customHeight="1">
      <c r="C18" s="103"/>
      <c r="D18" s="228" t="s">
        <v>56</v>
      </c>
      <c r="E18" s="230" t="s">
        <v>57</v>
      </c>
      <c r="F18" s="231"/>
      <c r="G18" s="232"/>
      <c r="H18" s="232"/>
      <c r="I18" s="232"/>
      <c r="J18" s="232"/>
      <c r="K18" s="232"/>
      <c r="L18" s="232"/>
      <c r="M18" s="232"/>
      <c r="N18" s="232"/>
      <c r="O18" s="232"/>
      <c r="P18" s="232"/>
      <c r="Q18" s="232"/>
      <c r="R18" s="232"/>
      <c r="S18" s="232"/>
      <c r="T18" s="233"/>
      <c r="U18" s="104"/>
      <c r="V18" s="106"/>
      <c r="W18" s="106"/>
      <c r="X18" s="106"/>
      <c r="Y18" s="106"/>
      <c r="Z18" s="106"/>
      <c r="AA18" s="106"/>
      <c r="AB18" s="97"/>
      <c r="AC18" s="97"/>
      <c r="AD18" s="97"/>
      <c r="AX18" s="106"/>
      <c r="AY18" s="106"/>
      <c r="AZ18" s="106"/>
    </row>
    <row r="19" spans="3:52" ht="27" customHeight="1">
      <c r="C19" s="103"/>
      <c r="D19" s="229"/>
      <c r="E19" s="230" t="s">
        <v>58</v>
      </c>
      <c r="F19" s="231"/>
      <c r="G19" s="232"/>
      <c r="H19" s="232"/>
      <c r="I19" s="232"/>
      <c r="J19" s="232"/>
      <c r="K19" s="232"/>
      <c r="L19" s="232"/>
      <c r="M19" s="232"/>
      <c r="N19" s="232"/>
      <c r="O19" s="232"/>
      <c r="P19" s="232"/>
      <c r="Q19" s="232"/>
      <c r="R19" s="232"/>
      <c r="S19" s="232"/>
      <c r="T19" s="233"/>
      <c r="U19" s="104"/>
      <c r="V19" s="106"/>
      <c r="W19" s="106"/>
      <c r="X19" s="106"/>
      <c r="Y19" s="106"/>
      <c r="Z19" s="106"/>
      <c r="AA19" s="106"/>
      <c r="AB19" s="97"/>
      <c r="AC19" s="97"/>
      <c r="AD19" s="97"/>
      <c r="AX19" s="106"/>
      <c r="AY19" s="106"/>
      <c r="AZ19" s="106"/>
    </row>
    <row r="20" spans="3:52" ht="24" customHeight="1">
      <c r="C20" s="103"/>
      <c r="D20" s="213" t="s">
        <v>74</v>
      </c>
      <c r="E20" s="215" t="s">
        <v>10</v>
      </c>
      <c r="F20" s="216"/>
      <c r="G20" s="216"/>
      <c r="H20" s="216"/>
      <c r="I20" s="216"/>
      <c r="J20" s="216"/>
      <c r="K20" s="216"/>
      <c r="L20" s="217">
        <f>'９号別紙（集計）'!F20+'９号別紙（集計）'!G20</f>
        <v>0</v>
      </c>
      <c r="M20" s="217"/>
      <c r="N20" s="217"/>
      <c r="O20" s="217"/>
      <c r="P20" s="217"/>
      <c r="Q20" s="217"/>
      <c r="R20" s="217"/>
      <c r="S20" s="217"/>
      <c r="T20" s="112" t="s">
        <v>11</v>
      </c>
      <c r="U20" s="104"/>
      <c r="W20" s="113"/>
      <c r="X20" s="114"/>
      <c r="Z20" s="106"/>
      <c r="AA20" s="106"/>
      <c r="AB20" s="97"/>
      <c r="AC20" s="97"/>
      <c r="AD20" s="97"/>
      <c r="AX20" s="106"/>
      <c r="AY20" s="106"/>
      <c r="AZ20" s="106"/>
    </row>
    <row r="21" spans="3:52" ht="24" customHeight="1">
      <c r="C21" s="103"/>
      <c r="D21" s="214"/>
      <c r="E21" s="218" t="s">
        <v>12</v>
      </c>
      <c r="F21" s="219"/>
      <c r="G21" s="219"/>
      <c r="H21" s="219"/>
      <c r="I21" s="219"/>
      <c r="J21" s="219"/>
      <c r="K21" s="219"/>
      <c r="L21" s="220">
        <f>'９号別紙（集計）'!F20</f>
        <v>0</v>
      </c>
      <c r="M21" s="220"/>
      <c r="N21" s="220"/>
      <c r="O21" s="220"/>
      <c r="P21" s="220"/>
      <c r="Q21" s="220"/>
      <c r="R21" s="220"/>
      <c r="S21" s="220"/>
      <c r="T21" s="115" t="s">
        <v>11</v>
      </c>
      <c r="U21" s="104"/>
      <c r="W21" s="116"/>
      <c r="X21" s="117" t="s">
        <v>96</v>
      </c>
      <c r="Z21" s="106"/>
      <c r="AA21" s="106"/>
      <c r="AB21" s="97"/>
      <c r="AC21" s="97"/>
      <c r="AD21" s="97"/>
      <c r="AX21" s="106"/>
      <c r="AY21" s="106"/>
      <c r="AZ21" s="106"/>
    </row>
    <row r="22" spans="3:52" ht="24" customHeight="1">
      <c r="C22" s="103"/>
      <c r="D22" s="214"/>
      <c r="E22" s="221" t="s">
        <v>13</v>
      </c>
      <c r="F22" s="222"/>
      <c r="G22" s="222"/>
      <c r="H22" s="222"/>
      <c r="I22" s="222"/>
      <c r="J22" s="222"/>
      <c r="K22" s="222"/>
      <c r="L22" s="223">
        <f>'９号別紙（集計）'!I20</f>
        <v>0</v>
      </c>
      <c r="M22" s="223"/>
      <c r="N22" s="223"/>
      <c r="O22" s="223"/>
      <c r="P22" s="223"/>
      <c r="Q22" s="223"/>
      <c r="R22" s="223"/>
      <c r="S22" s="223"/>
      <c r="T22" s="118" t="s">
        <v>11</v>
      </c>
      <c r="U22" s="104"/>
      <c r="W22" s="119"/>
      <c r="X22" s="109"/>
      <c r="Z22" s="106"/>
      <c r="AA22" s="106"/>
      <c r="AB22" s="97"/>
      <c r="AC22" s="97"/>
      <c r="AD22" s="97"/>
      <c r="AX22" s="106"/>
      <c r="AY22" s="106"/>
      <c r="AZ22" s="106"/>
    </row>
    <row r="23" spans="3:52" ht="20.149999999999999" customHeight="1">
      <c r="C23" s="103"/>
      <c r="D23" s="204" t="s">
        <v>59</v>
      </c>
      <c r="E23" s="205"/>
      <c r="F23" s="205"/>
      <c r="G23" s="205"/>
      <c r="H23" s="205"/>
      <c r="I23" s="205"/>
      <c r="J23" s="205"/>
      <c r="K23" s="205"/>
      <c r="L23" s="205"/>
      <c r="M23" s="205"/>
      <c r="N23" s="205"/>
      <c r="O23" s="205"/>
      <c r="P23" s="205"/>
      <c r="Q23" s="205"/>
      <c r="R23" s="205"/>
      <c r="S23" s="205"/>
      <c r="T23" s="205"/>
      <c r="U23" s="104"/>
      <c r="W23" s="109" t="s">
        <v>25</v>
      </c>
      <c r="X23" s="97"/>
    </row>
    <row r="24" spans="3:52" ht="20.149999999999999" customHeight="1">
      <c r="C24" s="103"/>
      <c r="D24" s="204"/>
      <c r="E24" s="205"/>
      <c r="F24" s="205"/>
      <c r="G24" s="205"/>
      <c r="H24" s="205"/>
      <c r="I24" s="205"/>
      <c r="J24" s="205"/>
      <c r="K24" s="205"/>
      <c r="L24" s="205"/>
      <c r="M24" s="205"/>
      <c r="N24" s="205"/>
      <c r="O24" s="205"/>
      <c r="P24" s="205"/>
      <c r="Q24" s="205"/>
      <c r="R24" s="205"/>
      <c r="S24" s="205"/>
      <c r="T24" s="205"/>
      <c r="U24" s="104"/>
      <c r="W24" s="109"/>
      <c r="Y24" s="109"/>
      <c r="Z24" s="109"/>
      <c r="AA24" s="109"/>
      <c r="AB24" s="109"/>
      <c r="AC24" s="109"/>
      <c r="AD24" s="109"/>
      <c r="AE24" s="109"/>
      <c r="AF24" s="109"/>
      <c r="AG24" s="109"/>
      <c r="AH24" s="109"/>
      <c r="AI24" s="109"/>
      <c r="AJ24" s="109"/>
      <c r="AK24" s="109"/>
      <c r="AL24" s="109"/>
      <c r="AM24" s="109"/>
    </row>
    <row r="25" spans="3:52" ht="20.149999999999999" customHeight="1">
      <c r="C25" s="103"/>
      <c r="D25" s="204"/>
      <c r="E25" s="205"/>
      <c r="F25" s="205"/>
      <c r="G25" s="205"/>
      <c r="H25" s="205"/>
      <c r="I25" s="205"/>
      <c r="J25" s="205"/>
      <c r="K25" s="205"/>
      <c r="L25" s="205"/>
      <c r="M25" s="205"/>
      <c r="N25" s="205"/>
      <c r="O25" s="205"/>
      <c r="P25" s="205"/>
      <c r="Q25" s="205"/>
      <c r="R25" s="205"/>
      <c r="S25" s="205"/>
      <c r="T25" s="205"/>
      <c r="U25" s="104"/>
      <c r="W25" s="109"/>
      <c r="X25" s="109"/>
      <c r="Y25" s="109"/>
      <c r="Z25" s="109"/>
      <c r="AA25" s="109"/>
      <c r="AB25" s="109"/>
      <c r="AC25" s="109"/>
      <c r="AD25" s="109"/>
      <c r="AE25" s="109"/>
      <c r="AF25" s="109"/>
      <c r="AG25" s="109"/>
      <c r="AH25" s="109"/>
      <c r="AI25" s="109"/>
      <c r="AJ25" s="109"/>
      <c r="AK25" s="109"/>
      <c r="AL25" s="109"/>
      <c r="AM25" s="109"/>
    </row>
    <row r="26" spans="3:52" ht="20.149999999999999" customHeight="1">
      <c r="C26" s="103"/>
      <c r="D26" s="204"/>
      <c r="E26" s="205"/>
      <c r="F26" s="205"/>
      <c r="G26" s="205"/>
      <c r="H26" s="205"/>
      <c r="I26" s="205"/>
      <c r="J26" s="205"/>
      <c r="K26" s="205"/>
      <c r="L26" s="205"/>
      <c r="M26" s="205"/>
      <c r="N26" s="205"/>
      <c r="O26" s="205"/>
      <c r="P26" s="205"/>
      <c r="Q26" s="205"/>
      <c r="R26" s="205"/>
      <c r="S26" s="205"/>
      <c r="T26" s="205"/>
      <c r="U26" s="104"/>
      <c r="W26" s="109"/>
      <c r="X26" s="109"/>
      <c r="Y26" s="109"/>
      <c r="Z26" s="109"/>
      <c r="AA26" s="109"/>
      <c r="AB26" s="109"/>
      <c r="AC26" s="109"/>
      <c r="AD26" s="109"/>
      <c r="AE26" s="109"/>
      <c r="AF26" s="109"/>
      <c r="AG26" s="109"/>
      <c r="AH26" s="109"/>
      <c r="AI26" s="109"/>
      <c r="AJ26" s="109"/>
      <c r="AK26" s="109"/>
      <c r="AL26" s="109"/>
      <c r="AM26" s="109"/>
    </row>
    <row r="27" spans="3:52" s="124" customFormat="1" ht="24" customHeight="1">
      <c r="C27" s="120"/>
      <c r="D27" s="206" t="s">
        <v>60</v>
      </c>
      <c r="E27" s="121" t="s">
        <v>14</v>
      </c>
      <c r="F27" s="122"/>
      <c r="G27" s="207"/>
      <c r="H27" s="207"/>
      <c r="I27" s="207"/>
      <c r="J27" s="207"/>
      <c r="K27" s="207"/>
      <c r="L27" s="207"/>
      <c r="M27" s="207"/>
      <c r="N27" s="207"/>
      <c r="O27" s="207"/>
      <c r="P27" s="207"/>
      <c r="Q27" s="207"/>
      <c r="R27" s="207"/>
      <c r="S27" s="207"/>
      <c r="T27" s="208"/>
      <c r="U27" s="123"/>
    </row>
    <row r="28" spans="3:52" s="124" customFormat="1" ht="24" customHeight="1">
      <c r="C28" s="120"/>
      <c r="D28" s="206"/>
      <c r="E28" s="125" t="s">
        <v>15</v>
      </c>
      <c r="F28" s="126"/>
      <c r="G28" s="209"/>
      <c r="H28" s="209"/>
      <c r="I28" s="209"/>
      <c r="J28" s="209"/>
      <c r="K28" s="209"/>
      <c r="L28" s="209"/>
      <c r="M28" s="209"/>
      <c r="N28" s="209"/>
      <c r="O28" s="209"/>
      <c r="P28" s="209"/>
      <c r="Q28" s="209"/>
      <c r="R28" s="209"/>
      <c r="S28" s="209"/>
      <c r="T28" s="210"/>
      <c r="U28" s="123"/>
    </row>
    <row r="29" spans="3:52" s="124" customFormat="1" ht="24" customHeight="1">
      <c r="C29" s="120"/>
      <c r="D29" s="206"/>
      <c r="E29" s="125" t="s">
        <v>16</v>
      </c>
      <c r="F29" s="126"/>
      <c r="G29" s="209"/>
      <c r="H29" s="209"/>
      <c r="I29" s="209"/>
      <c r="J29" s="209"/>
      <c r="K29" s="209"/>
      <c r="L29" s="209"/>
      <c r="M29" s="209"/>
      <c r="N29" s="209"/>
      <c r="O29" s="209"/>
      <c r="P29" s="209"/>
      <c r="Q29" s="209"/>
      <c r="R29" s="209"/>
      <c r="S29" s="209"/>
      <c r="T29" s="210"/>
      <c r="U29" s="123"/>
    </row>
    <row r="30" spans="3:52" s="124" customFormat="1" ht="24" customHeight="1">
      <c r="C30" s="120"/>
      <c r="D30" s="206"/>
      <c r="E30" s="125" t="s">
        <v>235</v>
      </c>
      <c r="F30" s="126"/>
      <c r="G30" s="196"/>
      <c r="H30" s="196"/>
      <c r="I30" s="196"/>
      <c r="J30" s="196"/>
      <c r="K30" s="196"/>
      <c r="L30" s="196"/>
      <c r="M30" s="196"/>
      <c r="N30" s="196"/>
      <c r="O30" s="196"/>
      <c r="P30" s="196"/>
      <c r="Q30" s="196"/>
      <c r="R30" s="196"/>
      <c r="S30" s="196"/>
      <c r="T30" s="197"/>
      <c r="U30" s="123"/>
    </row>
    <row r="31" spans="3:52" s="124" customFormat="1" ht="24" customHeight="1">
      <c r="C31" s="120"/>
      <c r="D31" s="206"/>
      <c r="E31" s="125" t="s">
        <v>17</v>
      </c>
      <c r="F31" s="126"/>
      <c r="G31" s="209"/>
      <c r="H31" s="209"/>
      <c r="I31" s="209"/>
      <c r="J31" s="209"/>
      <c r="K31" s="209"/>
      <c r="L31" s="209"/>
      <c r="M31" s="209"/>
      <c r="N31" s="209"/>
      <c r="O31" s="209"/>
      <c r="P31" s="209"/>
      <c r="Q31" s="209"/>
      <c r="R31" s="209"/>
      <c r="S31" s="209"/>
      <c r="T31" s="210"/>
      <c r="U31" s="123"/>
    </row>
    <row r="32" spans="3:52" s="124" customFormat="1" ht="24" customHeight="1">
      <c r="C32" s="120"/>
      <c r="D32" s="206"/>
      <c r="E32" s="125" t="s">
        <v>18</v>
      </c>
      <c r="F32" s="126"/>
      <c r="G32" s="209"/>
      <c r="H32" s="209"/>
      <c r="I32" s="209"/>
      <c r="J32" s="209"/>
      <c r="K32" s="209"/>
      <c r="L32" s="209"/>
      <c r="M32" s="209"/>
      <c r="N32" s="209"/>
      <c r="O32" s="209"/>
      <c r="P32" s="209"/>
      <c r="Q32" s="209"/>
      <c r="R32" s="209"/>
      <c r="S32" s="209"/>
      <c r="T32" s="210"/>
      <c r="U32" s="123"/>
    </row>
    <row r="33" spans="3:21" s="124" customFormat="1" ht="24" customHeight="1">
      <c r="C33" s="120"/>
      <c r="D33" s="206"/>
      <c r="E33" s="127" t="s">
        <v>19</v>
      </c>
      <c r="F33" s="128"/>
      <c r="G33" s="211"/>
      <c r="H33" s="211"/>
      <c r="I33" s="211"/>
      <c r="J33" s="211"/>
      <c r="K33" s="211"/>
      <c r="L33" s="211"/>
      <c r="M33" s="211"/>
      <c r="N33" s="211"/>
      <c r="O33" s="211"/>
      <c r="P33" s="211"/>
      <c r="Q33" s="211"/>
      <c r="R33" s="211"/>
      <c r="S33" s="211"/>
      <c r="T33" s="212"/>
      <c r="U33" s="123"/>
    </row>
    <row r="34" spans="3:21" ht="18" customHeight="1">
      <c r="C34" s="103"/>
      <c r="D34" s="198" t="s">
        <v>20</v>
      </c>
      <c r="E34" s="199"/>
      <c r="F34" s="199"/>
      <c r="G34" s="199"/>
      <c r="H34" s="199"/>
      <c r="I34" s="199"/>
      <c r="J34" s="199"/>
      <c r="K34" s="199"/>
      <c r="L34" s="199"/>
      <c r="M34" s="199"/>
      <c r="N34" s="199"/>
      <c r="O34" s="199"/>
      <c r="P34" s="199"/>
      <c r="Q34" s="199"/>
      <c r="R34" s="199"/>
      <c r="S34" s="199"/>
      <c r="T34" s="200"/>
      <c r="U34" s="104"/>
    </row>
    <row r="35" spans="3:21" ht="60" customHeight="1">
      <c r="C35" s="103"/>
      <c r="D35" s="201"/>
      <c r="E35" s="202"/>
      <c r="F35" s="202"/>
      <c r="G35" s="202"/>
      <c r="H35" s="202"/>
      <c r="I35" s="202"/>
      <c r="J35" s="202"/>
      <c r="K35" s="202"/>
      <c r="L35" s="202"/>
      <c r="M35" s="202"/>
      <c r="N35" s="202"/>
      <c r="O35" s="202"/>
      <c r="P35" s="202"/>
      <c r="Q35" s="202"/>
      <c r="R35" s="202"/>
      <c r="S35" s="202"/>
      <c r="T35" s="203"/>
      <c r="U35" s="104"/>
    </row>
    <row r="36" spans="3:21" ht="24" customHeight="1">
      <c r="C36" s="129"/>
      <c r="D36" s="130" t="s">
        <v>21</v>
      </c>
      <c r="E36" s="131"/>
      <c r="F36" s="131"/>
      <c r="G36" s="131"/>
      <c r="H36" s="131"/>
      <c r="I36" s="131"/>
      <c r="J36" s="131"/>
      <c r="K36" s="131"/>
      <c r="L36" s="131"/>
      <c r="M36" s="131"/>
      <c r="N36" s="131"/>
      <c r="O36" s="131"/>
      <c r="P36" s="131"/>
      <c r="Q36" s="131"/>
      <c r="R36" s="131"/>
      <c r="S36" s="131"/>
      <c r="T36" s="131"/>
      <c r="U36" s="132"/>
    </row>
    <row r="37" spans="3:21" ht="8" customHeight="1"/>
    <row r="38" spans="3:21" ht="14.15" customHeight="1"/>
    <row r="39" spans="3:21" ht="14.15" customHeight="1"/>
    <row r="40" spans="3:21" ht="14.15" customHeight="1"/>
    <row r="41" spans="3:21" ht="14.15" customHeight="1"/>
    <row r="42" spans="3:21" ht="14.15" customHeight="1"/>
    <row r="43" spans="3:21" ht="14.15" customHeight="1"/>
    <row r="44" spans="3:21" ht="14.15" customHeight="1"/>
    <row r="45" spans="3:21" ht="14.15" customHeight="1"/>
    <row r="46" spans="3:21" ht="14.15" customHeight="1"/>
    <row r="47" spans="3:21" ht="14.15" customHeight="1"/>
    <row r="48" spans="3:21"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row r="338" ht="14.15" customHeight="1"/>
  </sheetData>
  <sheetProtection sheet="1" formatCells="0" formatColumns="0" formatRows="0" selectLockedCells="1"/>
  <mergeCells count="41">
    <mergeCell ref="E16:T16"/>
    <mergeCell ref="K4:M4"/>
    <mergeCell ref="O4:P4"/>
    <mergeCell ref="R4:S4"/>
    <mergeCell ref="D6:E6"/>
    <mergeCell ref="H8:S8"/>
    <mergeCell ref="H9:S9"/>
    <mergeCell ref="H10:S10"/>
    <mergeCell ref="H11:S11"/>
    <mergeCell ref="D13:T13"/>
    <mergeCell ref="D14:T14"/>
    <mergeCell ref="E15:T15"/>
    <mergeCell ref="D8:F8"/>
    <mergeCell ref="D9:F9"/>
    <mergeCell ref="D10:F10"/>
    <mergeCell ref="D11:F11"/>
    <mergeCell ref="E17:K17"/>
    <mergeCell ref="L17:T17"/>
    <mergeCell ref="D18:D19"/>
    <mergeCell ref="E18:F18"/>
    <mergeCell ref="G18:T18"/>
    <mergeCell ref="E19:F19"/>
    <mergeCell ref="G19:T19"/>
    <mergeCell ref="D20:D22"/>
    <mergeCell ref="E20:K20"/>
    <mergeCell ref="L20:S20"/>
    <mergeCell ref="E21:K21"/>
    <mergeCell ref="L21:S21"/>
    <mergeCell ref="E22:K22"/>
    <mergeCell ref="L22:S22"/>
    <mergeCell ref="D34:T34"/>
    <mergeCell ref="D35:T35"/>
    <mergeCell ref="D23:D26"/>
    <mergeCell ref="E23:T26"/>
    <mergeCell ref="D27:D33"/>
    <mergeCell ref="G27:T27"/>
    <mergeCell ref="G28:T28"/>
    <mergeCell ref="G29:T29"/>
    <mergeCell ref="G31:T31"/>
    <mergeCell ref="G32:T32"/>
    <mergeCell ref="G33:T33"/>
  </mergeCells>
  <phoneticPr fontId="3"/>
  <dataValidations count="1">
    <dataValidation allowBlank="1" sqref="E23" xr:uid="{FD8DC455-1156-4F80-BD2E-A8A21DF6CD8E}"/>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64CF-1CC3-4E4D-8A45-5522C1F11055}">
  <sheetPr>
    <pageSetUpPr fitToPage="1"/>
  </sheetPr>
  <dimension ref="A1:L20"/>
  <sheetViews>
    <sheetView view="pageBreakPreview" zoomScaleNormal="100" zoomScaleSheetLayoutView="100" workbookViewId="0">
      <selection activeCell="E6" sqref="E6"/>
    </sheetView>
  </sheetViews>
  <sheetFormatPr defaultColWidth="9" defaultRowHeight="14"/>
  <cols>
    <col min="1" max="1" width="2.6328125" style="17" customWidth="1"/>
    <col min="2" max="2" width="14.08984375" style="17" customWidth="1"/>
    <col min="3" max="3" width="29" style="17" customWidth="1"/>
    <col min="4" max="4" width="8" style="19" customWidth="1"/>
    <col min="5" max="5" width="14" style="19" customWidth="1"/>
    <col min="6" max="6" width="13.1796875" style="19" customWidth="1"/>
    <col min="7" max="7" width="13.90625" style="17" customWidth="1"/>
    <col min="8" max="8" width="13.453125" style="17" customWidth="1"/>
    <col min="9" max="9" width="13.1796875" style="16" customWidth="1"/>
    <col min="10" max="10" width="3.81640625" style="16" customWidth="1"/>
    <col min="11" max="11" width="6.08984375" style="16" customWidth="1"/>
    <col min="12" max="12" width="8.6328125" style="17" customWidth="1"/>
    <col min="13" max="126" width="2.6328125" style="17" customWidth="1"/>
    <col min="127" max="16384" width="9" style="17"/>
  </cols>
  <sheetData>
    <row r="1" spans="1:12" ht="10.5" customHeight="1"/>
    <row r="2" spans="1:12" ht="19.5" customHeight="1">
      <c r="A2" s="15"/>
      <c r="B2" s="14" t="s">
        <v>97</v>
      </c>
      <c r="C2" s="15"/>
      <c r="D2" s="20"/>
      <c r="E2" s="20"/>
      <c r="F2" s="20"/>
      <c r="G2" s="15"/>
      <c r="K2" s="16" t="s">
        <v>202</v>
      </c>
    </row>
    <row r="3" spans="1:12" ht="42" customHeight="1" thickBot="1">
      <c r="A3" s="15"/>
      <c r="B3" s="246" t="s">
        <v>170</v>
      </c>
      <c r="C3" s="246"/>
      <c r="D3" s="246"/>
      <c r="E3" s="246"/>
      <c r="F3" s="246"/>
      <c r="G3" s="246"/>
      <c r="H3" s="246"/>
      <c r="I3" s="21"/>
      <c r="J3" s="21"/>
    </row>
    <row r="4" spans="1:12" ht="33" customHeight="1" thickBot="1">
      <c r="A4" s="15"/>
      <c r="B4" s="24" t="s">
        <v>64</v>
      </c>
      <c r="C4" s="25" t="s">
        <v>65</v>
      </c>
      <c r="D4" s="56" t="s">
        <v>88</v>
      </c>
      <c r="E4" s="57" t="s">
        <v>66</v>
      </c>
      <c r="F4" s="54" t="s">
        <v>67</v>
      </c>
      <c r="G4" s="59" t="s">
        <v>68</v>
      </c>
      <c r="H4" s="55" t="s">
        <v>69</v>
      </c>
      <c r="I4" s="53" t="s">
        <v>70</v>
      </c>
      <c r="J4" s="133"/>
      <c r="K4" s="21"/>
      <c r="L4" s="26" t="s">
        <v>71</v>
      </c>
    </row>
    <row r="5" spans="1:12" ht="26.25" customHeight="1" thickTop="1">
      <c r="A5" s="15"/>
      <c r="B5" s="27" t="s">
        <v>169</v>
      </c>
      <c r="C5" s="28" t="s">
        <v>90</v>
      </c>
      <c r="D5" s="72">
        <f>'９号別紙1-1（製造設備（都内））'!E45</f>
        <v>0</v>
      </c>
      <c r="E5" s="69">
        <f>'９号別紙1-1（製造設備（都内））'!G45</f>
        <v>300000000</v>
      </c>
      <c r="F5" s="68">
        <f>'９号別紙1-1（製造設備（都内））'!G46</f>
        <v>0</v>
      </c>
      <c r="G5" s="67">
        <f>'９号別紙1-1（製造設備（都内））'!G47</f>
        <v>0</v>
      </c>
      <c r="H5" s="66">
        <f>'９号別紙1-1（製造設備（都内））'!G48</f>
        <v>0</v>
      </c>
      <c r="I5" s="65" t="str">
        <f>'９号別紙1-1（製造設備（都内））'!G49</f>
        <v/>
      </c>
      <c r="J5" s="134"/>
      <c r="K5" s="29" t="str">
        <f t="shared" ref="K5:K19" si="0">IF(I5&gt;E5,"✖","〇")</f>
        <v>✖</v>
      </c>
      <c r="L5" s="30">
        <f t="shared" ref="L5:L19" si="1">F5+G5</f>
        <v>0</v>
      </c>
    </row>
    <row r="6" spans="1:12" ht="26.25" customHeight="1">
      <c r="A6" s="15"/>
      <c r="B6" s="27" t="s">
        <v>168</v>
      </c>
      <c r="C6" s="28" t="s">
        <v>91</v>
      </c>
      <c r="D6" s="72">
        <f>'９号別紙1-2（製造設備（都外））'!E45</f>
        <v>0</v>
      </c>
      <c r="E6" s="73">
        <f>'９号別紙1-2（製造設備（都外））'!G45</f>
        <v>0</v>
      </c>
      <c r="F6" s="74">
        <f>'９号別紙1-2（製造設備（都外））'!G47</f>
        <v>0</v>
      </c>
      <c r="G6" s="75">
        <f>'９号別紙1-2（製造設備（都外））'!G48</f>
        <v>0</v>
      </c>
      <c r="H6" s="76">
        <f>'９号別紙1-2（製造設備（都外））'!G49</f>
        <v>0</v>
      </c>
      <c r="I6" s="77">
        <f>'９号別紙1-2（製造設備（都外））'!G50</f>
        <v>0</v>
      </c>
      <c r="J6" s="135"/>
      <c r="K6" s="29" t="str">
        <f t="shared" si="0"/>
        <v>〇</v>
      </c>
      <c r="L6" s="30">
        <f t="shared" si="1"/>
        <v>0</v>
      </c>
    </row>
    <row r="7" spans="1:12" s="34" customFormat="1" ht="26.25" customHeight="1">
      <c r="A7" s="31"/>
      <c r="B7" s="32" t="s">
        <v>178</v>
      </c>
      <c r="C7" s="33" t="s">
        <v>177</v>
      </c>
      <c r="D7" s="72">
        <f>'９号別紙2-1（貯蔵設備（都内））'!E45</f>
        <v>0</v>
      </c>
      <c r="E7" s="73">
        <f>'９号別紙2-1（貯蔵設備（都内））'!G45</f>
        <v>0</v>
      </c>
      <c r="F7" s="74">
        <f>'９号別紙2-1（貯蔵設備（都内））'!G47</f>
        <v>0</v>
      </c>
      <c r="G7" s="75">
        <f>'９号別紙2-1（貯蔵設備（都内））'!G48</f>
        <v>0</v>
      </c>
      <c r="H7" s="76">
        <f>'９号別紙2-1（貯蔵設備（都内））'!G49</f>
        <v>0</v>
      </c>
      <c r="I7" s="77">
        <f>'９号別紙2-1（貯蔵設備（都内））'!G50</f>
        <v>0</v>
      </c>
      <c r="J7" s="135"/>
      <c r="K7" s="29" t="str">
        <f t="shared" si="0"/>
        <v>〇</v>
      </c>
      <c r="L7" s="30">
        <f t="shared" si="1"/>
        <v>0</v>
      </c>
    </row>
    <row r="8" spans="1:12" s="34" customFormat="1" ht="26.25" customHeight="1">
      <c r="A8" s="31"/>
      <c r="B8" s="32" t="s">
        <v>176</v>
      </c>
      <c r="C8" s="33" t="s">
        <v>175</v>
      </c>
      <c r="D8" s="72">
        <f>'９号別紙2-2（貯蔵設備（都外））'!E45</f>
        <v>0</v>
      </c>
      <c r="E8" s="73">
        <f>'９号別紙2-2（貯蔵設備（都外））'!G45</f>
        <v>0</v>
      </c>
      <c r="F8" s="74">
        <f>'９号別紙2-2（貯蔵設備（都外））'!G47</f>
        <v>0</v>
      </c>
      <c r="G8" s="75">
        <f>'９号別紙2-2（貯蔵設備（都外））'!G48</f>
        <v>0</v>
      </c>
      <c r="H8" s="76">
        <f>'９号別紙2-2（貯蔵設備（都外））'!G49</f>
        <v>0</v>
      </c>
      <c r="I8" s="77">
        <f>'９号別紙2-2（貯蔵設備（都外））'!G50</f>
        <v>0</v>
      </c>
      <c r="J8" s="135"/>
      <c r="K8" s="29" t="str">
        <f t="shared" si="0"/>
        <v>〇</v>
      </c>
      <c r="L8" s="30">
        <f t="shared" si="1"/>
        <v>0</v>
      </c>
    </row>
    <row r="9" spans="1:12" ht="26.25" customHeight="1">
      <c r="B9" s="32" t="s">
        <v>174</v>
      </c>
      <c r="C9" s="33" t="s">
        <v>173</v>
      </c>
      <c r="D9" s="72">
        <f>'９号別紙3-1（運搬設備（都内））'!E45</f>
        <v>0</v>
      </c>
      <c r="E9" s="73">
        <f>'９号別紙3-1（運搬設備（都内））'!G45</f>
        <v>0</v>
      </c>
      <c r="F9" s="74">
        <f>'９号別紙3-1（運搬設備（都内））'!G47</f>
        <v>0</v>
      </c>
      <c r="G9" s="75">
        <f>'９号別紙3-1（運搬設備（都内））'!G48</f>
        <v>0</v>
      </c>
      <c r="H9" s="76">
        <f>'９号別紙3-1（運搬設備（都内））'!G49</f>
        <v>0</v>
      </c>
      <c r="I9" s="77">
        <f>'９号別紙3-1（運搬設備（都内））'!G50</f>
        <v>0</v>
      </c>
      <c r="J9" s="135"/>
      <c r="K9" s="29" t="str">
        <f t="shared" si="0"/>
        <v>〇</v>
      </c>
      <c r="L9" s="30">
        <f t="shared" si="1"/>
        <v>0</v>
      </c>
    </row>
    <row r="10" spans="1:12" ht="26.25" customHeight="1">
      <c r="B10" s="32" t="s">
        <v>172</v>
      </c>
      <c r="C10" s="33" t="s">
        <v>171</v>
      </c>
      <c r="D10" s="72">
        <f>'９号別紙3-2（運搬設備（都外））'!E45</f>
        <v>0</v>
      </c>
      <c r="E10" s="73">
        <f>'９号別紙3-2（運搬設備（都外））'!G45</f>
        <v>0</v>
      </c>
      <c r="F10" s="74">
        <f>'９号別紙3-2（運搬設備（都外））'!G47</f>
        <v>0</v>
      </c>
      <c r="G10" s="75">
        <f>'９号別紙3-2（運搬設備（都外））'!G48</f>
        <v>0</v>
      </c>
      <c r="H10" s="76">
        <f>'９号別紙3-2（運搬設備（都外））'!G49</f>
        <v>0</v>
      </c>
      <c r="I10" s="77">
        <f>'９号別紙3-2（運搬設備（都外））'!G50</f>
        <v>0</v>
      </c>
      <c r="J10" s="135"/>
      <c r="K10" s="29" t="str">
        <f t="shared" si="0"/>
        <v>〇</v>
      </c>
      <c r="L10" s="30">
        <f t="shared" si="1"/>
        <v>0</v>
      </c>
    </row>
    <row r="11" spans="1:12" ht="26.25" customHeight="1">
      <c r="B11" s="32" t="s">
        <v>72</v>
      </c>
      <c r="C11" s="33" t="s">
        <v>92</v>
      </c>
      <c r="D11" s="72">
        <f>'９号別紙４（純水素型燃料電池）'!D45</f>
        <v>0</v>
      </c>
      <c r="E11" s="73">
        <f>'９号別紙４（純水素型燃料電池）'!G45</f>
        <v>0</v>
      </c>
      <c r="F11" s="74">
        <f>'９号別紙４（純水素型燃料電池）'!G46</f>
        <v>0</v>
      </c>
      <c r="G11" s="75">
        <f>'９号別紙４（純水素型燃料電池）'!G47</f>
        <v>0</v>
      </c>
      <c r="H11" s="76">
        <f>'９号別紙４（純水素型燃料電池）'!G48</f>
        <v>0</v>
      </c>
      <c r="I11" s="77">
        <f>'９号別紙４（純水素型燃料電池）'!G49</f>
        <v>0</v>
      </c>
      <c r="J11" s="135"/>
      <c r="K11" s="29" t="str">
        <f t="shared" si="0"/>
        <v>〇</v>
      </c>
      <c r="L11" s="30">
        <f t="shared" si="1"/>
        <v>0</v>
      </c>
    </row>
    <row r="12" spans="1:12" ht="26.25" customHeight="1">
      <c r="B12" s="32" t="s">
        <v>154</v>
      </c>
      <c r="C12" s="33" t="s">
        <v>153</v>
      </c>
      <c r="D12" s="72">
        <f>'９号別紙5-1（水素燃料ボイラー（専焼））'!D45</f>
        <v>0</v>
      </c>
      <c r="E12" s="73">
        <f>'９号別紙5-1（水素燃料ボイラー（専焼））'!G45</f>
        <v>0</v>
      </c>
      <c r="F12" s="74">
        <f>'９号別紙5-1（水素燃料ボイラー（専焼））'!G46</f>
        <v>0</v>
      </c>
      <c r="G12" s="75">
        <f>'９号別紙5-1（水素燃料ボイラー（専焼））'!G47</f>
        <v>0</v>
      </c>
      <c r="H12" s="76">
        <f>'９号別紙5-1（水素燃料ボイラー（専焼））'!G48</f>
        <v>0</v>
      </c>
      <c r="I12" s="77">
        <f>'９号別紙5-1（水素燃料ボイラー（専焼））'!G49</f>
        <v>0</v>
      </c>
      <c r="J12" s="135"/>
      <c r="K12" s="29" t="str">
        <f t="shared" si="0"/>
        <v>〇</v>
      </c>
      <c r="L12" s="30">
        <f t="shared" si="1"/>
        <v>0</v>
      </c>
    </row>
    <row r="13" spans="1:12" ht="26.25" customHeight="1">
      <c r="B13" s="32" t="s">
        <v>93</v>
      </c>
      <c r="C13" s="33" t="s">
        <v>155</v>
      </c>
      <c r="D13" s="70">
        <f>'９号別紙5-2（水素燃料ボイラー（混焼））'!D45</f>
        <v>0</v>
      </c>
      <c r="E13" s="69">
        <f>'９号別紙5-2（水素燃料ボイラー（混焼））'!G45</f>
        <v>0</v>
      </c>
      <c r="F13" s="68">
        <f>'９号別紙5-2（水素燃料ボイラー（混焼））'!G46</f>
        <v>0</v>
      </c>
      <c r="G13" s="67">
        <f>'９号別紙5-2（水素燃料ボイラー（混焼））'!G47</f>
        <v>0</v>
      </c>
      <c r="H13" s="66">
        <f>'９号別紙5-2（水素燃料ボイラー（混焼））'!G48</f>
        <v>0</v>
      </c>
      <c r="I13" s="65">
        <f>'９号別紙5-2（水素燃料ボイラー（混焼））'!G48</f>
        <v>0</v>
      </c>
      <c r="J13" s="134"/>
      <c r="K13" s="29" t="str">
        <f t="shared" si="0"/>
        <v>〇</v>
      </c>
      <c r="L13" s="30">
        <f t="shared" si="1"/>
        <v>0</v>
      </c>
    </row>
    <row r="14" spans="1:12" ht="26.25" customHeight="1">
      <c r="B14" s="32" t="s">
        <v>156</v>
      </c>
      <c r="C14" s="33" t="s">
        <v>167</v>
      </c>
      <c r="D14" s="70">
        <f>'９号別紙6-1（温水発生機（専焼））'!D45</f>
        <v>0</v>
      </c>
      <c r="E14" s="69">
        <f>'９号別紙6-1（温水発生機（専焼））'!G45</f>
        <v>0</v>
      </c>
      <c r="F14" s="68">
        <f>'９号別紙6-1（温水発生機（専焼））'!G46</f>
        <v>0</v>
      </c>
      <c r="G14" s="67">
        <f>'９号別紙6-1（温水発生機（専焼））'!G47</f>
        <v>0</v>
      </c>
      <c r="H14" s="66">
        <f>'９号別紙6-1（温水発生機（専焼））'!G48</f>
        <v>0</v>
      </c>
      <c r="I14" s="65">
        <f>'９号別紙6-1（温水発生機（専焼））'!G49</f>
        <v>0</v>
      </c>
      <c r="J14" s="134"/>
      <c r="K14" s="29" t="str">
        <f t="shared" si="0"/>
        <v>〇</v>
      </c>
      <c r="L14" s="30">
        <f t="shared" si="1"/>
        <v>0</v>
      </c>
    </row>
    <row r="15" spans="1:12" ht="26.25" customHeight="1">
      <c r="B15" s="32" t="s">
        <v>157</v>
      </c>
      <c r="C15" s="33" t="s">
        <v>166</v>
      </c>
      <c r="D15" s="70">
        <f>'９号別紙6-2（温水発生機（混焼））'!D45</f>
        <v>0</v>
      </c>
      <c r="E15" s="69">
        <f>'９号別紙6-2（温水発生機（混焼））'!G45</f>
        <v>0</v>
      </c>
      <c r="F15" s="68">
        <f>'９号別紙6-2（温水発生機（混焼））'!G46</f>
        <v>0</v>
      </c>
      <c r="G15" s="67">
        <f>'９号別紙6-2（温水発生機（混焼））'!G47</f>
        <v>0</v>
      </c>
      <c r="H15" s="66">
        <f>'９号別紙6-2（温水発生機（混焼））'!G48</f>
        <v>0</v>
      </c>
      <c r="I15" s="65">
        <f>'９号別紙6-2（温水発生機（混焼））'!G49</f>
        <v>0</v>
      </c>
      <c r="J15" s="134"/>
      <c r="K15" s="29" t="str">
        <f t="shared" si="0"/>
        <v>〇</v>
      </c>
      <c r="L15" s="30">
        <f t="shared" si="1"/>
        <v>0</v>
      </c>
    </row>
    <row r="16" spans="1:12" ht="26.25" customHeight="1">
      <c r="B16" s="32" t="s">
        <v>158</v>
      </c>
      <c r="C16" s="33" t="s">
        <v>159</v>
      </c>
      <c r="D16" s="72">
        <f>'９号別紙7-1 （水素バーナー（専焼））'!D45</f>
        <v>0</v>
      </c>
      <c r="E16" s="73">
        <f>'９号別紙7-1 （水素バーナー（専焼））'!G45</f>
        <v>0</v>
      </c>
      <c r="F16" s="74">
        <f>'９号別紙7-1 （水素バーナー（専焼））'!G46</f>
        <v>0</v>
      </c>
      <c r="G16" s="75">
        <f>'９号別紙7-1 （水素バーナー（専焼））'!G47</f>
        <v>0</v>
      </c>
      <c r="H16" s="76">
        <f>'９号別紙7-1 （水素バーナー（専焼））'!G48</f>
        <v>0</v>
      </c>
      <c r="I16" s="77">
        <f>'９号別紙7-1 （水素バーナー（専焼））'!G49</f>
        <v>0</v>
      </c>
      <c r="J16" s="135"/>
      <c r="K16" s="29" t="str">
        <f t="shared" si="0"/>
        <v>〇</v>
      </c>
      <c r="L16" s="30">
        <f t="shared" si="1"/>
        <v>0</v>
      </c>
    </row>
    <row r="17" spans="2:12" ht="26.25" customHeight="1">
      <c r="B17" s="32" t="s">
        <v>160</v>
      </c>
      <c r="C17" s="33" t="s">
        <v>161</v>
      </c>
      <c r="D17" s="70">
        <f>'９号別紙7-2（水素バーナー（混焼））'!D45</f>
        <v>0</v>
      </c>
      <c r="E17" s="69">
        <f>'９号別紙7-2（水素バーナー（混焼））'!G45</f>
        <v>0</v>
      </c>
      <c r="F17" s="68">
        <f>'９号別紙7-2（水素バーナー（混焼））'!G46</f>
        <v>0</v>
      </c>
      <c r="G17" s="67">
        <f>'９号別紙7-2（水素バーナー（混焼））'!G47</f>
        <v>0</v>
      </c>
      <c r="H17" s="66">
        <f>'９号別紙7-2（水素バーナー（混焼））'!G48</f>
        <v>0</v>
      </c>
      <c r="I17" s="65">
        <f>'９号別紙7-2（水素バーナー（混焼））'!G49</f>
        <v>0</v>
      </c>
      <c r="J17" s="134"/>
      <c r="K17" s="29" t="str">
        <f t="shared" si="0"/>
        <v>〇</v>
      </c>
      <c r="L17" s="30">
        <f t="shared" si="1"/>
        <v>0</v>
      </c>
    </row>
    <row r="18" spans="2:12" ht="26.25" customHeight="1">
      <c r="B18" s="32" t="s">
        <v>162</v>
      </c>
      <c r="C18" s="33" t="s">
        <v>164</v>
      </c>
      <c r="D18" s="70">
        <f>'９号別紙8-1（水素エンジン発電機（専焼））'!D45</f>
        <v>0</v>
      </c>
      <c r="E18" s="69">
        <f>'９号別紙8-1（水素エンジン発電機（専焼））'!G45</f>
        <v>0</v>
      </c>
      <c r="F18" s="68">
        <f>'９号別紙8-1（水素エンジン発電機（専焼））'!G46</f>
        <v>0</v>
      </c>
      <c r="G18" s="67">
        <f>'９号別紙8-1（水素エンジン発電機（専焼））'!G47</f>
        <v>0</v>
      </c>
      <c r="H18" s="66">
        <f>'９号別紙8-1（水素エンジン発電機（専焼））'!G48</f>
        <v>0</v>
      </c>
      <c r="I18" s="65">
        <f>'９号別紙8-1（水素エンジン発電機（専焼））'!G49</f>
        <v>0</v>
      </c>
      <c r="J18" s="134"/>
      <c r="K18" s="29" t="str">
        <f t="shared" si="0"/>
        <v>〇</v>
      </c>
      <c r="L18" s="30">
        <f t="shared" si="1"/>
        <v>0</v>
      </c>
    </row>
    <row r="19" spans="2:12" ht="26.25" customHeight="1" thickBot="1">
      <c r="B19" s="32" t="s">
        <v>163</v>
      </c>
      <c r="C19" s="33" t="s">
        <v>165</v>
      </c>
      <c r="D19" s="70">
        <f>'９号別紙8-2（水素エンジン発電機（混焼））'!D45</f>
        <v>0</v>
      </c>
      <c r="E19" s="69">
        <f>'９号別紙8-2（水素エンジン発電機（混焼））'!G45</f>
        <v>0</v>
      </c>
      <c r="F19" s="68">
        <f>'９号別紙8-2（水素エンジン発電機（混焼））'!G46</f>
        <v>0</v>
      </c>
      <c r="G19" s="67">
        <f>'９号別紙8-2（水素エンジン発電機（混焼））'!G47</f>
        <v>0</v>
      </c>
      <c r="H19" s="66">
        <f>'９号別紙8-2（水素エンジン発電機（混焼））'!G48</f>
        <v>0</v>
      </c>
      <c r="I19" s="65">
        <f>'９号別紙8-2（水素エンジン発電機（混焼））'!G49</f>
        <v>0</v>
      </c>
      <c r="J19" s="134"/>
      <c r="K19" s="29" t="str">
        <f t="shared" si="0"/>
        <v>〇</v>
      </c>
      <c r="L19" s="30">
        <f t="shared" si="1"/>
        <v>0</v>
      </c>
    </row>
    <row r="20" spans="2:12" ht="31.5" customHeight="1" thickTop="1" thickBot="1">
      <c r="B20" s="35"/>
      <c r="C20" s="36" t="s">
        <v>73</v>
      </c>
      <c r="D20" s="78"/>
      <c r="E20" s="64">
        <f>SUM(E5:E19)</f>
        <v>300000000</v>
      </c>
      <c r="F20" s="63">
        <f>SUM(F5:F19)</f>
        <v>0</v>
      </c>
      <c r="G20" s="62">
        <f>SUM(G5:G19)</f>
        <v>0</v>
      </c>
      <c r="H20" s="61">
        <f>SUM(H5:H19)</f>
        <v>0</v>
      </c>
      <c r="I20" s="60">
        <f>SUM(I5:I19)</f>
        <v>0</v>
      </c>
      <c r="J20" s="134"/>
      <c r="K20" s="29"/>
      <c r="L20" s="30"/>
    </row>
  </sheetData>
  <sheetProtection sheet="1" formatCells="0" formatColumns="0" formatRows="0" selectLockedCells="1"/>
  <mergeCells count="1">
    <mergeCell ref="B3:H3"/>
  </mergeCells>
  <phoneticPr fontId="3"/>
  <pageMargins left="0.74803149606299213" right="0.43307086614173229" top="0.48" bottom="0.52" header="0.19685039370078741" footer="0.23622047244094491"/>
  <pageSetup paperSize="9" orientation="landscape"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B927-9F0C-41C8-B66D-EA82FAF9F9D3}">
  <sheetPr>
    <pageSetUpPr fitToPage="1"/>
  </sheetPr>
  <dimension ref="A1:CR264"/>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 style="17" customWidth="1"/>
    <col min="4" max="4" width="11.6328125" style="19" customWidth="1"/>
    <col min="5" max="5" width="8.6328125" style="19" customWidth="1"/>
    <col min="6" max="6" width="8.36328125" style="19" customWidth="1"/>
    <col min="7" max="7" width="13.453125" style="17" customWidth="1"/>
    <col min="8" max="8" width="1.08984375" style="17" customWidth="1"/>
    <col min="9" max="9" width="45.63281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ht="10.5" customHeight="1"/>
    <row r="2" spans="1:96" ht="19.5" customHeight="1">
      <c r="A2" s="15"/>
      <c r="B2" s="14" t="s">
        <v>98</v>
      </c>
      <c r="C2" s="15"/>
      <c r="D2" s="20"/>
      <c r="E2" s="20"/>
      <c r="F2" s="20"/>
      <c r="G2" s="15"/>
    </row>
    <row r="3" spans="1:96" ht="43.5" customHeight="1" thickBot="1">
      <c r="A3" s="15"/>
      <c r="B3" s="281" t="s">
        <v>85</v>
      </c>
      <c r="C3" s="282"/>
      <c r="D3" s="282"/>
      <c r="E3" s="282"/>
      <c r="F3" s="282"/>
      <c r="G3" s="282"/>
      <c r="I3" s="265" t="s">
        <v>206</v>
      </c>
      <c r="J3" s="265"/>
      <c r="K3" s="265"/>
    </row>
    <row r="4" spans="1:96" ht="20.149999999999999" customHeight="1">
      <c r="A4" s="15"/>
      <c r="B4" s="139" t="s">
        <v>48</v>
      </c>
      <c r="C4" s="251"/>
      <c r="D4" s="251"/>
      <c r="E4" s="251"/>
      <c r="F4" s="251"/>
      <c r="G4" s="252"/>
      <c r="H4" s="138"/>
      <c r="I4" s="138"/>
      <c r="J4" s="138"/>
    </row>
    <row r="5" spans="1:96" ht="25" customHeight="1" thickBot="1">
      <c r="A5" s="15"/>
      <c r="B5" s="140" t="s">
        <v>203</v>
      </c>
      <c r="C5" s="253"/>
      <c r="D5" s="253"/>
      <c r="E5" s="253"/>
      <c r="F5" s="253"/>
      <c r="G5" s="254"/>
      <c r="H5" s="138"/>
    </row>
    <row r="6" spans="1:96" ht="12" customHeight="1" thickBot="1">
      <c r="A6" s="15"/>
      <c r="B6" s="136"/>
      <c r="C6" s="137"/>
      <c r="D6" s="137"/>
      <c r="E6" s="137"/>
      <c r="F6" s="137"/>
      <c r="G6" s="137"/>
      <c r="H6" s="138"/>
      <c r="I6" s="138"/>
      <c r="J6" s="138"/>
    </row>
    <row r="7" spans="1:96" ht="19.5" customHeight="1" thickBot="1">
      <c r="A7" s="15"/>
      <c r="B7" s="283" t="s">
        <v>180</v>
      </c>
      <c r="C7" s="284"/>
      <c r="D7" s="285" t="s">
        <v>179</v>
      </c>
      <c r="E7" s="286"/>
      <c r="F7" s="287"/>
      <c r="G7" s="137"/>
      <c r="I7" s="21"/>
    </row>
    <row r="8" spans="1:96" ht="16.5" customHeight="1" thickTop="1">
      <c r="A8" s="15">
        <v>1</v>
      </c>
      <c r="B8" s="247"/>
      <c r="C8" s="248"/>
      <c r="D8" s="249"/>
      <c r="E8" s="250"/>
      <c r="F8" s="141" t="s">
        <v>232</v>
      </c>
      <c r="G8" s="137"/>
      <c r="I8" s="21"/>
    </row>
    <row r="9" spans="1:96" ht="16.5" customHeight="1">
      <c r="A9" s="15">
        <v>2</v>
      </c>
      <c r="B9" s="277"/>
      <c r="C9" s="278"/>
      <c r="D9" s="279"/>
      <c r="E9" s="280"/>
      <c r="F9" s="142" t="s">
        <v>232</v>
      </c>
      <c r="G9" s="137"/>
      <c r="I9" s="21"/>
    </row>
    <row r="10" spans="1:96" ht="16.5" customHeight="1">
      <c r="A10" s="15">
        <v>3</v>
      </c>
      <c r="B10" s="277"/>
      <c r="C10" s="278"/>
      <c r="D10" s="279"/>
      <c r="E10" s="280"/>
      <c r="F10" s="142" t="s">
        <v>232</v>
      </c>
      <c r="G10" s="137"/>
      <c r="I10" s="21"/>
    </row>
    <row r="11" spans="1:96" ht="16.5" customHeight="1">
      <c r="A11" s="15">
        <v>4</v>
      </c>
      <c r="B11" s="277"/>
      <c r="C11" s="278"/>
      <c r="D11" s="279"/>
      <c r="E11" s="280"/>
      <c r="F11" s="142" t="s">
        <v>232</v>
      </c>
      <c r="G11" s="137"/>
      <c r="I11" s="21"/>
    </row>
    <row r="12" spans="1:96" ht="16.5" customHeight="1" thickBot="1">
      <c r="A12" s="15">
        <v>5</v>
      </c>
      <c r="B12" s="274"/>
      <c r="C12" s="275"/>
      <c r="D12" s="253"/>
      <c r="E12" s="276"/>
      <c r="F12" s="143" t="s">
        <v>232</v>
      </c>
      <c r="G12" s="137"/>
      <c r="I12" s="21"/>
    </row>
    <row r="13" spans="1:96" ht="9.75" customHeight="1" thickBot="1">
      <c r="A13" s="15"/>
      <c r="B13" s="136"/>
      <c r="C13" s="137"/>
      <c r="D13" s="137"/>
      <c r="E13" s="137"/>
      <c r="F13" s="137"/>
      <c r="G13" s="137"/>
      <c r="I13" s="21"/>
    </row>
    <row r="14" spans="1:96" ht="19.5" customHeight="1" thickBot="1">
      <c r="A14" s="15"/>
      <c r="B14" s="144" t="s">
        <v>33</v>
      </c>
      <c r="C14" s="145" t="s">
        <v>34</v>
      </c>
      <c r="D14" s="145" t="s">
        <v>35</v>
      </c>
      <c r="E14" s="145" t="s">
        <v>36</v>
      </c>
      <c r="F14" s="146" t="s">
        <v>6</v>
      </c>
      <c r="G14" s="147" t="s">
        <v>37</v>
      </c>
    </row>
    <row r="15" spans="1:96" ht="17.25" customHeight="1" thickTop="1">
      <c r="A15" s="148">
        <v>1</v>
      </c>
      <c r="B15" s="4"/>
      <c r="C15" s="5"/>
      <c r="D15" s="6"/>
      <c r="E15" s="7"/>
      <c r="F15" s="8"/>
      <c r="G15" s="22" t="str">
        <f t="shared" ref="G15:G44" si="0">IF(D15="","",D15*E15)</f>
        <v/>
      </c>
    </row>
    <row r="16" spans="1:96" ht="17.25" customHeight="1">
      <c r="A16" s="148">
        <v>2</v>
      </c>
      <c r="B16" s="4"/>
      <c r="C16" s="9"/>
      <c r="D16" s="10"/>
      <c r="E16" s="11"/>
      <c r="F16" s="8"/>
      <c r="G16" s="22" t="str">
        <f t="shared" si="0"/>
        <v/>
      </c>
      <c r="J16" s="109"/>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row>
    <row r="17" spans="1:96" ht="17.25" customHeight="1">
      <c r="A17" s="148">
        <v>3</v>
      </c>
      <c r="B17" s="4"/>
      <c r="C17" s="9"/>
      <c r="D17" s="10"/>
      <c r="E17" s="11"/>
      <c r="F17" s="8"/>
      <c r="G17" s="22" t="str">
        <f t="shared" si="0"/>
        <v/>
      </c>
      <c r="J17" s="109"/>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row>
    <row r="18" spans="1:96" ht="17.25" customHeight="1">
      <c r="A18" s="148">
        <v>4</v>
      </c>
      <c r="B18" s="4"/>
      <c r="C18" s="9"/>
      <c r="D18" s="10"/>
      <c r="E18" s="11"/>
      <c r="F18" s="8"/>
      <c r="G18" s="22" t="str">
        <f t="shared" si="0"/>
        <v/>
      </c>
      <c r="J18" s="109"/>
      <c r="K18" s="97"/>
      <c r="L18" s="97"/>
      <c r="M18" s="97"/>
      <c r="N18" s="97"/>
      <c r="O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row>
    <row r="19" spans="1:96" ht="17.25" customHeight="1">
      <c r="A19" s="148">
        <v>5</v>
      </c>
      <c r="B19" s="4"/>
      <c r="C19" s="9"/>
      <c r="D19" s="10"/>
      <c r="E19" s="11"/>
      <c r="F19" s="8"/>
      <c r="G19" s="22" t="str">
        <f t="shared" si="0"/>
        <v/>
      </c>
      <c r="J19" s="109"/>
      <c r="K19" s="266"/>
      <c r="L19" s="266"/>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row>
    <row r="20" spans="1:96" ht="17.25" customHeight="1">
      <c r="A20" s="148">
        <v>6</v>
      </c>
      <c r="B20" s="4"/>
      <c r="C20" s="9"/>
      <c r="D20" s="10"/>
      <c r="E20" s="11"/>
      <c r="F20" s="8"/>
      <c r="G20" s="22" t="str">
        <f t="shared" si="0"/>
        <v/>
      </c>
      <c r="J20" s="149" t="s">
        <v>79</v>
      </c>
      <c r="K20" s="109"/>
      <c r="L20" s="109"/>
      <c r="M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row>
    <row r="21" spans="1:96" ht="17.25" customHeight="1">
      <c r="A21" s="148">
        <v>7</v>
      </c>
      <c r="B21" s="4"/>
      <c r="C21" s="9"/>
      <c r="D21" s="10"/>
      <c r="E21" s="11"/>
      <c r="F21" s="8"/>
      <c r="G21" s="22" t="str">
        <f t="shared" si="0"/>
        <v/>
      </c>
      <c r="J21" s="150" t="str">
        <f>D45</f>
        <v>都内</v>
      </c>
      <c r="L21" s="18"/>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row>
    <row r="22" spans="1:96" ht="17.25" customHeight="1">
      <c r="A22" s="148">
        <v>8</v>
      </c>
      <c r="B22" s="4"/>
      <c r="C22" s="9"/>
      <c r="D22" s="10"/>
      <c r="E22" s="11"/>
      <c r="F22" s="8"/>
      <c r="G22" s="22" t="str">
        <f t="shared" si="0"/>
        <v/>
      </c>
      <c r="I22" s="151" t="s">
        <v>44</v>
      </c>
      <c r="J22" s="52" t="str">
        <f>IF(J21="都内","対象","")</f>
        <v>対象</v>
      </c>
      <c r="K22" s="58">
        <f>IF(J22="対象",K29,0)</f>
        <v>300000000</v>
      </c>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row>
    <row r="23" spans="1:96" ht="17.25" customHeight="1">
      <c r="A23" s="148">
        <v>9</v>
      </c>
      <c r="B23" s="4"/>
      <c r="C23" s="9"/>
      <c r="D23" s="10"/>
      <c r="E23" s="11"/>
      <c r="F23" s="8"/>
      <c r="G23" s="22" t="str">
        <f t="shared" si="0"/>
        <v/>
      </c>
      <c r="K23" s="97"/>
      <c r="L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row>
    <row r="24" spans="1:96" ht="17.25" customHeight="1">
      <c r="A24" s="148">
        <v>10</v>
      </c>
      <c r="B24" s="4"/>
      <c r="C24" s="9"/>
      <c r="D24" s="10"/>
      <c r="E24" s="11"/>
      <c r="F24" s="8"/>
      <c r="G24" s="22" t="str">
        <f t="shared" si="0"/>
        <v/>
      </c>
      <c r="M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row>
    <row r="25" spans="1:96" ht="17.25" customHeight="1">
      <c r="A25" s="148">
        <v>11</v>
      </c>
      <c r="B25" s="4"/>
      <c r="C25" s="9"/>
      <c r="D25" s="10"/>
      <c r="E25" s="11"/>
      <c r="F25" s="8"/>
      <c r="G25" s="22" t="str">
        <f t="shared" si="0"/>
        <v/>
      </c>
      <c r="J25" s="97"/>
      <c r="K25" s="97"/>
      <c r="M25" s="97"/>
      <c r="N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row>
    <row r="26" spans="1:96" ht="17.25" customHeight="1">
      <c r="A26" s="148">
        <v>12</v>
      </c>
      <c r="B26" s="4"/>
      <c r="C26" s="9"/>
      <c r="D26" s="10"/>
      <c r="E26" s="11"/>
      <c r="F26" s="8"/>
      <c r="G26" s="22" t="str">
        <f t="shared" si="0"/>
        <v/>
      </c>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row>
    <row r="27" spans="1:96" ht="17.25" customHeight="1">
      <c r="A27" s="148">
        <v>13</v>
      </c>
      <c r="B27" s="4"/>
      <c r="C27" s="9"/>
      <c r="D27" s="10"/>
      <c r="E27" s="11"/>
      <c r="F27" s="8"/>
      <c r="G27" s="22" t="str">
        <f t="shared" si="0"/>
        <v/>
      </c>
      <c r="J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row>
    <row r="28" spans="1:96" ht="17.25" customHeight="1">
      <c r="A28" s="148">
        <v>14</v>
      </c>
      <c r="B28" s="4"/>
      <c r="C28" s="9"/>
      <c r="D28" s="10"/>
      <c r="E28" s="11"/>
      <c r="F28" s="8"/>
      <c r="G28" s="22" t="str">
        <f t="shared" si="0"/>
        <v/>
      </c>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row>
    <row r="29" spans="1:96" ht="17.25" customHeight="1">
      <c r="A29" s="148">
        <v>15</v>
      </c>
      <c r="B29" s="4"/>
      <c r="C29" s="9"/>
      <c r="D29" s="10"/>
      <c r="E29" s="11"/>
      <c r="F29" s="8"/>
      <c r="G29" s="22" t="str">
        <f t="shared" si="0"/>
        <v/>
      </c>
      <c r="J29" s="152" t="s">
        <v>49</v>
      </c>
      <c r="K29" s="23">
        <v>300000000</v>
      </c>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row>
    <row r="30" spans="1:96" ht="17.25" customHeight="1">
      <c r="A30" s="148">
        <v>16</v>
      </c>
      <c r="B30" s="4"/>
      <c r="C30" s="9"/>
      <c r="D30" s="10"/>
      <c r="E30" s="11"/>
      <c r="F30" s="8"/>
      <c r="G30" s="22" t="str">
        <f t="shared" si="0"/>
        <v/>
      </c>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row>
    <row r="31" spans="1:96" ht="17.25" customHeight="1">
      <c r="A31" s="148">
        <v>17</v>
      </c>
      <c r="B31" s="4"/>
      <c r="C31" s="9"/>
      <c r="D31" s="10"/>
      <c r="E31" s="11"/>
      <c r="F31" s="8"/>
      <c r="G31" s="22" t="str">
        <f t="shared" si="0"/>
        <v/>
      </c>
      <c r="J31" s="15" t="s">
        <v>45</v>
      </c>
      <c r="K31" s="14"/>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row>
    <row r="32" spans="1:96" ht="17.25" customHeight="1">
      <c r="A32" s="148">
        <v>18</v>
      </c>
      <c r="B32" s="4"/>
      <c r="C32" s="9"/>
      <c r="D32" s="10"/>
      <c r="E32" s="11"/>
      <c r="F32" s="8"/>
      <c r="G32" s="22" t="str">
        <f t="shared" si="0"/>
        <v/>
      </c>
      <c r="J32" s="153" t="s">
        <v>46</v>
      </c>
      <c r="K32" s="154">
        <f>IF(ROUNDDOWN(($G$46-$G$48)*2/3,-3)&gt;$G$45,$G$45,ROUNDDOWN(($G$46-$G$48)*2/3,-3))</f>
        <v>0</v>
      </c>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row>
    <row r="33" spans="1:96" ht="17.25" customHeight="1">
      <c r="A33" s="148">
        <v>19</v>
      </c>
      <c r="B33" s="4"/>
      <c r="C33" s="9"/>
      <c r="D33" s="10"/>
      <c r="E33" s="11"/>
      <c r="F33" s="8"/>
      <c r="G33" s="22" t="str">
        <f t="shared" si="0"/>
        <v/>
      </c>
      <c r="J33" s="153" t="s">
        <v>47</v>
      </c>
      <c r="K33" s="154">
        <f>IF(ROUNDDOWN($G$46*2/3,-3)&gt;$G$45,$G$45,ROUNDDOWN($G$46*2/3,-3))</f>
        <v>0</v>
      </c>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row>
    <row r="34" spans="1:96" ht="17.25" customHeight="1">
      <c r="A34" s="148">
        <v>20</v>
      </c>
      <c r="B34" s="4"/>
      <c r="C34" s="9"/>
      <c r="D34" s="10"/>
      <c r="E34" s="11"/>
      <c r="F34" s="8"/>
      <c r="G34" s="22" t="str">
        <f t="shared" si="0"/>
        <v/>
      </c>
      <c r="J34" s="18"/>
      <c r="K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row>
    <row r="35" spans="1:96" ht="17.25" customHeight="1">
      <c r="A35" s="148">
        <v>21</v>
      </c>
      <c r="B35" s="4"/>
      <c r="C35" s="9"/>
      <c r="D35" s="10"/>
      <c r="E35" s="11"/>
      <c r="F35" s="8"/>
      <c r="G35" s="22" t="str">
        <f t="shared" si="0"/>
        <v/>
      </c>
      <c r="J35" s="18"/>
      <c r="K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row>
    <row r="36" spans="1:96" ht="17.25" customHeight="1">
      <c r="A36" s="148">
        <v>22</v>
      </c>
      <c r="B36" s="4"/>
      <c r="C36" s="9"/>
      <c r="D36" s="10"/>
      <c r="E36" s="11"/>
      <c r="F36" s="8"/>
      <c r="G36" s="22" t="str">
        <f t="shared" si="0"/>
        <v/>
      </c>
      <c r="J36" s="97"/>
      <c r="K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row>
    <row r="37" spans="1:96" ht="17.25" customHeight="1">
      <c r="A37" s="148">
        <v>23</v>
      </c>
      <c r="B37" s="4"/>
      <c r="C37" s="9"/>
      <c r="D37" s="10"/>
      <c r="E37" s="11"/>
      <c r="F37" s="8"/>
      <c r="G37" s="22" t="str">
        <f t="shared" si="0"/>
        <v/>
      </c>
      <c r="J37" s="109"/>
      <c r="K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row>
    <row r="38" spans="1:96" ht="17.25" customHeight="1">
      <c r="A38" s="148">
        <v>24</v>
      </c>
      <c r="B38" s="4"/>
      <c r="C38" s="9"/>
      <c r="D38" s="10"/>
      <c r="E38" s="11"/>
      <c r="F38" s="8"/>
      <c r="G38" s="22" t="str">
        <f t="shared" si="0"/>
        <v/>
      </c>
      <c r="J38" s="109"/>
      <c r="K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row>
    <row r="39" spans="1:96" ht="17.25" customHeight="1">
      <c r="A39" s="148">
        <v>25</v>
      </c>
      <c r="B39" s="4"/>
      <c r="C39" s="9"/>
      <c r="D39" s="10"/>
      <c r="E39" s="11"/>
      <c r="F39" s="8"/>
      <c r="G39" s="22" t="str">
        <f t="shared" si="0"/>
        <v/>
      </c>
      <c r="J39" s="109"/>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row>
    <row r="40" spans="1:96" ht="17.25" customHeight="1">
      <c r="A40" s="148">
        <v>26</v>
      </c>
      <c r="B40" s="4"/>
      <c r="C40" s="9"/>
      <c r="D40" s="10"/>
      <c r="E40" s="11"/>
      <c r="F40" s="8"/>
      <c r="G40" s="22" t="str">
        <f t="shared" si="0"/>
        <v/>
      </c>
      <c r="J40" s="109"/>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row>
    <row r="41" spans="1:96" ht="17.25" customHeight="1">
      <c r="A41" s="148">
        <v>27</v>
      </c>
      <c r="B41" s="4"/>
      <c r="C41" s="9"/>
      <c r="D41" s="10"/>
      <c r="E41" s="11"/>
      <c r="F41" s="8"/>
      <c r="G41" s="22" t="str">
        <f t="shared" si="0"/>
        <v/>
      </c>
      <c r="J41" s="109"/>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row>
    <row r="42" spans="1:96" ht="17.25" customHeight="1">
      <c r="A42" s="148">
        <v>28</v>
      </c>
      <c r="B42" s="4"/>
      <c r="C42" s="9"/>
      <c r="D42" s="10"/>
      <c r="E42" s="11"/>
      <c r="F42" s="8"/>
      <c r="G42" s="22" t="str">
        <f t="shared" si="0"/>
        <v/>
      </c>
      <c r="I42" s="109"/>
      <c r="J42" s="109"/>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row>
    <row r="43" spans="1:96" ht="17.25" customHeight="1">
      <c r="A43" s="148">
        <v>29</v>
      </c>
      <c r="B43" s="4"/>
      <c r="C43" s="9"/>
      <c r="D43" s="10"/>
      <c r="E43" s="11"/>
      <c r="F43" s="8"/>
      <c r="G43" s="22" t="str">
        <f t="shared" si="0"/>
        <v/>
      </c>
      <c r="J43" s="109"/>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row>
    <row r="44" spans="1:96" ht="17.25" customHeight="1" thickBot="1">
      <c r="A44" s="148">
        <v>30</v>
      </c>
      <c r="B44" s="39"/>
      <c r="C44" s="40"/>
      <c r="D44" s="41"/>
      <c r="E44" s="42"/>
      <c r="F44" s="43"/>
      <c r="G44" s="155" t="str">
        <f t="shared" si="0"/>
        <v/>
      </c>
      <c r="J44" s="109"/>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row>
    <row r="45" spans="1:96" ht="15" customHeight="1">
      <c r="A45" s="15"/>
      <c r="B45" s="267" t="s">
        <v>103</v>
      </c>
      <c r="C45" s="268"/>
      <c r="D45" s="156" t="s">
        <v>50</v>
      </c>
      <c r="E45" s="79"/>
      <c r="F45" s="157" t="s">
        <v>87</v>
      </c>
      <c r="G45" s="48">
        <f>K22</f>
        <v>300000000</v>
      </c>
      <c r="J45" s="109"/>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row>
    <row r="46" spans="1:96" ht="16.5" customHeight="1">
      <c r="A46" s="15"/>
      <c r="B46" s="256" t="s">
        <v>102</v>
      </c>
      <c r="C46" s="257"/>
      <c r="D46" s="258">
        <f>SUMIF($B$15:$B$44,"&lt;&gt;"&amp;"▼助成対象外",$G$15:$G$44)</f>
        <v>0</v>
      </c>
      <c r="E46" s="259"/>
      <c r="F46" s="260"/>
      <c r="G46" s="45">
        <f>IF(OR(G45=0,ISERROR(D46)),0,IF(D46&lt;0,0,D46))</f>
        <v>0</v>
      </c>
      <c r="J46" s="109"/>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row>
    <row r="47" spans="1:96" ht="16.5" customHeight="1">
      <c r="A47" s="15"/>
      <c r="B47" s="256" t="s">
        <v>101</v>
      </c>
      <c r="C47" s="257"/>
      <c r="D47" s="258">
        <f>SUMIF($B$15:$B$44,"▼助成対象外",$G$15:$G$44)</f>
        <v>0</v>
      </c>
      <c r="E47" s="259"/>
      <c r="F47" s="260"/>
      <c r="G47" s="45">
        <f>IF(OR(G45=0,ISERROR(D47)),0,IF(D47&lt;0,0,D47))</f>
        <v>0</v>
      </c>
      <c r="H47" s="109"/>
      <c r="J47" s="109"/>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row>
    <row r="48" spans="1:96" ht="16.5" customHeight="1" thickBot="1">
      <c r="A48" s="15"/>
      <c r="B48" s="261" t="s">
        <v>38</v>
      </c>
      <c r="C48" s="262"/>
      <c r="D48" s="50" t="s">
        <v>39</v>
      </c>
      <c r="E48" s="263"/>
      <c r="F48" s="264"/>
      <c r="G48" s="13"/>
      <c r="H48" s="109" t="s">
        <v>100</v>
      </c>
      <c r="J48" s="109"/>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row>
    <row r="49" spans="1:96" ht="31.5" customHeight="1" thickTop="1" thickBot="1">
      <c r="A49" s="15"/>
      <c r="B49" s="269" t="s">
        <v>210</v>
      </c>
      <c r="C49" s="270"/>
      <c r="D49" s="271" t="str">
        <f>IF(E48=J32,K32,IF(E48=J33,K33,""))</f>
        <v/>
      </c>
      <c r="E49" s="272"/>
      <c r="F49" s="273"/>
      <c r="G49" s="47" t="str">
        <f>IF(OR(G45=0,ISERROR(D49)),0,IF(D49&lt;0,0,D49))</f>
        <v/>
      </c>
      <c r="H49" s="158"/>
      <c r="J49" s="109"/>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row>
    <row r="50" spans="1:96" ht="12" customHeight="1">
      <c r="A50" s="15"/>
      <c r="B50" s="255" t="s">
        <v>40</v>
      </c>
      <c r="C50" s="255"/>
      <c r="D50" s="255"/>
      <c r="E50" s="255"/>
      <c r="F50" s="255"/>
      <c r="G50" s="255"/>
      <c r="J50" s="109"/>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row>
    <row r="51" spans="1:96">
      <c r="J51" s="109"/>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row>
    <row r="52" spans="1:96">
      <c r="J52" s="109"/>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row>
    <row r="53" spans="1:96">
      <c r="J53" s="109"/>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row>
    <row r="54" spans="1:96">
      <c r="J54" s="109"/>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row>
    <row r="55" spans="1:96">
      <c r="J55" s="109"/>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row>
    <row r="56" spans="1:96">
      <c r="J56" s="109"/>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row>
    <row r="57" spans="1:96">
      <c r="J57" s="109"/>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row>
    <row r="58" spans="1:96">
      <c r="J58" s="109"/>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row>
    <row r="59" spans="1:96">
      <c r="J59" s="109"/>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row>
    <row r="60" spans="1:96">
      <c r="J60" s="109"/>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row>
    <row r="61" spans="1:96">
      <c r="J61" s="109"/>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row>
    <row r="62" spans="1:96">
      <c r="J62" s="109"/>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row>
    <row r="63" spans="1:96">
      <c r="J63" s="109"/>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row>
    <row r="64" spans="1:96">
      <c r="J64" s="109"/>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row>
    <row r="65" spans="10:96">
      <c r="J65" s="109"/>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row>
    <row r="66" spans="10:96">
      <c r="J66" s="109"/>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row>
    <row r="67" spans="10:96">
      <c r="J67" s="109"/>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row>
    <row r="68" spans="10:96">
      <c r="J68" s="109"/>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row>
    <row r="69" spans="10:96">
      <c r="J69" s="109"/>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row>
    <row r="70" spans="10:96">
      <c r="J70" s="109"/>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row>
    <row r="71" spans="10:96">
      <c r="J71" s="109"/>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row>
    <row r="72" spans="10:96">
      <c r="J72" s="109"/>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row>
    <row r="73" spans="10:96">
      <c r="J73" s="109"/>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row>
    <row r="74" spans="10:96">
      <c r="J74" s="109"/>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row>
    <row r="75" spans="10:96">
      <c r="J75" s="109"/>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row>
    <row r="76" spans="10:96">
      <c r="J76" s="109"/>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row>
    <row r="77" spans="10:96">
      <c r="J77" s="109"/>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row>
    <row r="78" spans="10:96">
      <c r="J78" s="109"/>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row>
    <row r="79" spans="10:96">
      <c r="J79" s="109"/>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row>
    <row r="80" spans="10:96">
      <c r="J80" s="109"/>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row>
    <row r="81" spans="10:96">
      <c r="J81" s="109"/>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row>
    <row r="82" spans="10:96">
      <c r="J82" s="109"/>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row>
    <row r="83" spans="10:96">
      <c r="J83" s="109"/>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row>
    <row r="84" spans="10:96">
      <c r="J84" s="109"/>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row>
    <row r="85" spans="10:96">
      <c r="J85" s="109"/>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row>
    <row r="86" spans="10:96">
      <c r="J86" s="109"/>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row>
    <row r="87" spans="10:96">
      <c r="J87" s="109"/>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row>
    <row r="88" spans="10:96">
      <c r="J88" s="109"/>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row>
    <row r="89" spans="10:96">
      <c r="J89" s="109"/>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row>
    <row r="90" spans="10:96">
      <c r="J90" s="109"/>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row>
    <row r="91" spans="10:96">
      <c r="J91" s="109"/>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row>
    <row r="92" spans="10:96">
      <c r="J92" s="109"/>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row>
    <row r="93" spans="10:96">
      <c r="J93" s="109"/>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row>
    <row r="94" spans="10:96">
      <c r="J94" s="109"/>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row>
    <row r="95" spans="10:96">
      <c r="J95" s="109"/>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row>
    <row r="96" spans="10:96">
      <c r="J96" s="109"/>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row>
    <row r="97" spans="10:96">
      <c r="J97" s="109"/>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row>
    <row r="98" spans="10:96">
      <c r="J98" s="109"/>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row>
    <row r="99" spans="10:96">
      <c r="J99" s="109"/>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row>
    <row r="100" spans="10:96">
      <c r="J100" s="109"/>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row>
    <row r="101" spans="10:96">
      <c r="J101" s="109"/>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row>
    <row r="102" spans="10:96">
      <c r="J102" s="109"/>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row>
    <row r="103" spans="10:96">
      <c r="J103" s="109"/>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row>
    <row r="104" spans="10:96">
      <c r="J104" s="109"/>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row>
    <row r="105" spans="10:96">
      <c r="J105" s="109"/>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row>
    <row r="106" spans="10:96">
      <c r="J106" s="109"/>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row>
    <row r="107" spans="10:96">
      <c r="J107" s="109"/>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row>
    <row r="108" spans="10:96">
      <c r="J108" s="109"/>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row>
    <row r="109" spans="10:96">
      <c r="J109" s="109"/>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row>
    <row r="110" spans="10:96">
      <c r="J110" s="109"/>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row>
    <row r="111" spans="10:96">
      <c r="J111" s="109"/>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row>
    <row r="112" spans="10:96">
      <c r="J112" s="109"/>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row>
    <row r="113" spans="10:96">
      <c r="J113" s="109"/>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row>
    <row r="114" spans="10:96">
      <c r="J114" s="109"/>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row>
    <row r="115" spans="10:96">
      <c r="J115" s="109"/>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row>
    <row r="116" spans="10:96">
      <c r="J116" s="109"/>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row>
    <row r="117" spans="10:96">
      <c r="J117" s="109"/>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row>
    <row r="118" spans="10:96">
      <c r="J118" s="109"/>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row>
    <row r="119" spans="10:96">
      <c r="J119" s="109"/>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row>
    <row r="120" spans="10:96">
      <c r="J120" s="109"/>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row>
    <row r="121" spans="10:96">
      <c r="J121" s="109"/>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row>
    <row r="122" spans="10:96">
      <c r="J122" s="109"/>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row>
    <row r="123" spans="10:96">
      <c r="J123" s="109"/>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row>
    <row r="124" spans="10:96">
      <c r="J124" s="109"/>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row>
    <row r="125" spans="10:96">
      <c r="J125" s="109"/>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row>
    <row r="126" spans="10:96">
      <c r="J126" s="109"/>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row>
    <row r="127" spans="10:96">
      <c r="J127" s="109"/>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row>
    <row r="128" spans="10:96">
      <c r="J128" s="109"/>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row>
    <row r="129" spans="10:96">
      <c r="J129" s="109"/>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row>
    <row r="130" spans="10:96">
      <c r="J130" s="109"/>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row>
    <row r="131" spans="10:96">
      <c r="J131" s="109"/>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row>
    <row r="132" spans="10:96">
      <c r="J132" s="109"/>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row>
    <row r="133" spans="10:96">
      <c r="J133" s="109"/>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row>
    <row r="134" spans="10:96">
      <c r="J134" s="109"/>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row>
    <row r="135" spans="10:96">
      <c r="J135" s="109"/>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row>
    <row r="136" spans="10:96">
      <c r="J136" s="109"/>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row>
    <row r="137" spans="10:96">
      <c r="J137" s="109"/>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row>
    <row r="138" spans="10:96">
      <c r="J138" s="109"/>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row>
    <row r="139" spans="10:96">
      <c r="J139" s="109"/>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row>
    <row r="140" spans="10:96">
      <c r="J140" s="109"/>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row>
    <row r="141" spans="10:96">
      <c r="J141" s="109"/>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row>
    <row r="142" spans="10:96">
      <c r="J142" s="109"/>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row>
    <row r="143" spans="10:96">
      <c r="J143" s="109"/>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row>
    <row r="144" spans="10:96">
      <c r="J144" s="109"/>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row>
    <row r="145" spans="10:96">
      <c r="J145" s="109"/>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row>
    <row r="146" spans="10:96">
      <c r="J146" s="109"/>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row>
    <row r="147" spans="10:96">
      <c r="J147" s="109"/>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row>
    <row r="148" spans="10:96">
      <c r="J148" s="109"/>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row>
    <row r="149" spans="10:96">
      <c r="J149" s="109"/>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row>
    <row r="150" spans="10:96">
      <c r="J150" s="109"/>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row>
    <row r="151" spans="10:96">
      <c r="J151" s="109"/>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row>
    <row r="152" spans="10:96">
      <c r="J152" s="109"/>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row>
    <row r="153" spans="10:96">
      <c r="J153" s="109"/>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row>
    <row r="154" spans="10:96">
      <c r="J154" s="109"/>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row>
    <row r="155" spans="10:96">
      <c r="J155" s="109"/>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row>
    <row r="156" spans="10:96">
      <c r="J156" s="109"/>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row>
    <row r="157" spans="10:96">
      <c r="J157" s="109"/>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row>
    <row r="158" spans="10:96">
      <c r="J158" s="109"/>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row>
    <row r="159" spans="10:96">
      <c r="J159" s="109"/>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row>
    <row r="160" spans="10:96">
      <c r="J160" s="109"/>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row>
    <row r="161" spans="10:96">
      <c r="J161" s="109"/>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row>
    <row r="162" spans="10:96">
      <c r="J162" s="109"/>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row>
    <row r="163" spans="10:96">
      <c r="J163" s="109"/>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row>
    <row r="164" spans="10:96">
      <c r="J164" s="109"/>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row>
    <row r="165" spans="10:96">
      <c r="J165" s="109"/>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row>
    <row r="166" spans="10:96">
      <c r="J166" s="109"/>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row>
    <row r="167" spans="10:96">
      <c r="J167" s="109"/>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row>
    <row r="168" spans="10:96">
      <c r="J168" s="109"/>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row>
    <row r="169" spans="10:96">
      <c r="J169" s="109"/>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row>
    <row r="170" spans="10:96">
      <c r="J170" s="109"/>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row>
    <row r="171" spans="10:96">
      <c r="J171" s="109"/>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row>
    <row r="172" spans="10:96">
      <c r="J172" s="109"/>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row>
    <row r="173" spans="10:96">
      <c r="J173" s="109"/>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row>
    <row r="174" spans="10:96">
      <c r="J174" s="109"/>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row>
    <row r="175" spans="10:96">
      <c r="J175" s="109"/>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row>
    <row r="176" spans="10:96">
      <c r="J176" s="109"/>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row>
    <row r="177" spans="10:96">
      <c r="J177" s="109"/>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row>
    <row r="178" spans="10:96">
      <c r="J178" s="109"/>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row>
    <row r="179" spans="10:96">
      <c r="J179" s="109"/>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row>
    <row r="180" spans="10:96">
      <c r="J180" s="109"/>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row>
    <row r="181" spans="10:96">
      <c r="J181" s="109"/>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row>
    <row r="182" spans="10:96">
      <c r="J182" s="109"/>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row>
    <row r="183" spans="10:96">
      <c r="J183" s="109"/>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row>
    <row r="184" spans="10:96">
      <c r="J184" s="109"/>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row>
    <row r="185" spans="10:96">
      <c r="J185" s="109"/>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row>
    <row r="186" spans="10:96">
      <c r="J186" s="109"/>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row>
    <row r="187" spans="10:96">
      <c r="J187" s="109"/>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row>
    <row r="188" spans="10:96">
      <c r="J188" s="109"/>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row>
    <row r="189" spans="10:96">
      <c r="J189" s="109"/>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row>
    <row r="190" spans="10:96">
      <c r="J190" s="109"/>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row>
    <row r="191" spans="10:96">
      <c r="J191" s="109"/>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row>
    <row r="192" spans="10:96">
      <c r="J192" s="109"/>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row>
    <row r="193" spans="10:96">
      <c r="J193" s="109"/>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row>
    <row r="194" spans="10:96">
      <c r="J194" s="109"/>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row>
    <row r="195" spans="10:96">
      <c r="J195" s="109"/>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row>
    <row r="196" spans="10:96">
      <c r="J196" s="109"/>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row>
    <row r="197" spans="10:96">
      <c r="J197" s="109"/>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row>
    <row r="198" spans="10:96">
      <c r="J198" s="109"/>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row>
    <row r="199" spans="10:96">
      <c r="J199" s="109"/>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row>
    <row r="200" spans="10:96">
      <c r="J200" s="109"/>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row>
    <row r="201" spans="10:96">
      <c r="J201" s="109"/>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row>
    <row r="202" spans="10:96">
      <c r="J202" s="109"/>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row>
    <row r="203" spans="10:96">
      <c r="J203" s="109"/>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row>
    <row r="204" spans="10:96">
      <c r="J204" s="109"/>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row>
    <row r="205" spans="10:96">
      <c r="J205" s="109"/>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row>
    <row r="206" spans="10:96">
      <c r="J206" s="109"/>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row>
    <row r="207" spans="10:96">
      <c r="J207" s="109"/>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row>
    <row r="208" spans="10:96">
      <c r="J208" s="109"/>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row>
    <row r="209" spans="10:96">
      <c r="J209" s="109"/>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row>
    <row r="210" spans="10:96">
      <c r="J210" s="109"/>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row>
    <row r="211" spans="10:96">
      <c r="J211" s="109"/>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row>
    <row r="212" spans="10:96">
      <c r="J212" s="109"/>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row>
    <row r="213" spans="10:96">
      <c r="J213" s="109"/>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row>
    <row r="214" spans="10:96">
      <c r="J214" s="109"/>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row>
    <row r="215" spans="10:96">
      <c r="J215" s="109"/>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row>
    <row r="216" spans="10:96">
      <c r="J216" s="109"/>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row>
    <row r="217" spans="10:96">
      <c r="J217" s="109"/>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row>
    <row r="218" spans="10:96">
      <c r="J218" s="109"/>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row>
    <row r="219" spans="10:96">
      <c r="J219" s="109"/>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row>
    <row r="220" spans="10:96">
      <c r="J220" s="109"/>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row>
    <row r="221" spans="10:96">
      <c r="J221" s="109"/>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row>
    <row r="222" spans="10:96">
      <c r="J222" s="109"/>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row>
    <row r="223" spans="10:96">
      <c r="J223" s="109"/>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row>
    <row r="224" spans="10:96">
      <c r="J224" s="109"/>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row>
    <row r="225" spans="10:96">
      <c r="J225" s="109"/>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row>
    <row r="226" spans="10:96">
      <c r="J226" s="109"/>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row>
    <row r="227" spans="10:96">
      <c r="J227" s="109"/>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row>
    <row r="228" spans="10:96">
      <c r="J228" s="109"/>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row>
    <row r="229" spans="10:96">
      <c r="J229" s="109"/>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row>
    <row r="230" spans="10:96">
      <c r="J230" s="109"/>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row>
    <row r="231" spans="10:96">
      <c r="J231" s="109"/>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row>
    <row r="232" spans="10:96">
      <c r="J232" s="109"/>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row>
    <row r="233" spans="10:96">
      <c r="J233" s="109"/>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row>
    <row r="234" spans="10:96">
      <c r="J234" s="109"/>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row>
    <row r="235" spans="10:96">
      <c r="J235" s="109"/>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row>
    <row r="236" spans="10:96">
      <c r="J236" s="109"/>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row>
    <row r="237" spans="10:96">
      <c r="J237" s="109"/>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row>
    <row r="238" spans="10:96">
      <c r="J238" s="109"/>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row>
    <row r="239" spans="10:96">
      <c r="J239" s="109"/>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row>
    <row r="240" spans="10:96">
      <c r="J240" s="109"/>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row>
    <row r="241" spans="10:96">
      <c r="J241" s="109"/>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row>
    <row r="242" spans="10:96">
      <c r="J242" s="109"/>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row>
    <row r="243" spans="10:96">
      <c r="J243" s="109"/>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row>
    <row r="244" spans="10:96">
      <c r="J244" s="109"/>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row>
    <row r="245" spans="10:96">
      <c r="J245" s="109"/>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row>
    <row r="246" spans="10:96">
      <c r="J246" s="109"/>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row>
    <row r="247" spans="10:96">
      <c r="J247" s="109"/>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row>
    <row r="248" spans="10:96">
      <c r="J248" s="109"/>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row>
    <row r="249" spans="10:96">
      <c r="J249" s="109"/>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row>
    <row r="250" spans="10:96">
      <c r="J250" s="109"/>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row>
    <row r="251" spans="10:96">
      <c r="J251" s="109"/>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row>
    <row r="252" spans="10:96">
      <c r="J252" s="109"/>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row>
    <row r="253" spans="10:96">
      <c r="J253" s="109"/>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row>
    <row r="254" spans="10:96">
      <c r="J254" s="109"/>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row>
    <row r="255" spans="10:96">
      <c r="J255" s="109"/>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row>
    <row r="256" spans="10:96">
      <c r="J256" s="109"/>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row>
    <row r="257" spans="10:96">
      <c r="J257" s="109"/>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row>
    <row r="258" spans="10:96">
      <c r="J258" s="109"/>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row>
    <row r="259" spans="10:96">
      <c r="J259" s="109"/>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row>
    <row r="260" spans="10:96">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row>
    <row r="261" spans="10:96">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row>
    <row r="262" spans="10:96">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row>
    <row r="263" spans="10:96">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row>
    <row r="264" spans="10:96">
      <c r="CJ264" s="97"/>
      <c r="CK264" s="97"/>
      <c r="CL264" s="97"/>
      <c r="CM264" s="97"/>
      <c r="CN264" s="97"/>
      <c r="CO264" s="97"/>
      <c r="CP264" s="97"/>
      <c r="CQ264" s="97"/>
      <c r="CR264" s="97"/>
    </row>
  </sheetData>
  <sheetProtection sheet="1" formatCells="0" formatColumns="0" formatRows="0" selectLockedCells="1"/>
  <mergeCells count="27">
    <mergeCell ref="I3:K3"/>
    <mergeCell ref="K19:L19"/>
    <mergeCell ref="B45:C45"/>
    <mergeCell ref="B49:C49"/>
    <mergeCell ref="D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 ref="B50:G50"/>
    <mergeCell ref="B46:C46"/>
    <mergeCell ref="D46:F46"/>
    <mergeCell ref="B47:C47"/>
    <mergeCell ref="D47:F47"/>
    <mergeCell ref="B48:C48"/>
    <mergeCell ref="E48:F48"/>
  </mergeCells>
  <phoneticPr fontId="3"/>
  <conditionalFormatting sqref="G48">
    <cfRule type="expression" dxfId="14" priority="1">
      <formula>OR(AND($E$48="申請無し",$G$48&lt;&gt;0),AND($E$48="申請有り",$G$48&lt;=0))</formula>
    </cfRule>
  </conditionalFormatting>
  <dataValidations count="3">
    <dataValidation imeMode="off" allowBlank="1" showInputMessage="1" showErrorMessage="1" sqref="D22:E44 D16:D21 G48 D15:E15 G15:G44" xr:uid="{01F9B84A-D876-40F2-BC05-78CB140C1075}"/>
    <dataValidation type="list" allowBlank="1" showInputMessage="1" showErrorMessage="1" sqref="B15:B44" xr:uid="{2154BC90-C6DE-4FB8-B6CB-6EDD1402FEAD}">
      <formula1>"設計費,設備費,工事費,諸経費,▼助成対象外"</formula1>
    </dataValidation>
    <dataValidation type="list" allowBlank="1" showInputMessage="1" showErrorMessage="1" sqref="E48:F48" xr:uid="{9F98A8C1-45B3-4B14-9CAA-0056B484855F}">
      <formula1>"申請あり,申請なし"</formula1>
    </dataValidation>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A9E7-41E6-444D-B36A-7647016EFC02}">
  <sheetPr>
    <pageSetUpPr fitToPage="1"/>
  </sheetPr>
  <dimension ref="A1:CR273"/>
  <sheetViews>
    <sheetView view="pageBreakPreview" zoomScaleNormal="100" zoomScaleSheetLayoutView="100" workbookViewId="0">
      <selection activeCell="C20" sqref="C20"/>
    </sheetView>
  </sheetViews>
  <sheetFormatPr defaultColWidth="9" defaultRowHeight="14"/>
  <cols>
    <col min="1" max="1" width="2.6328125" style="17" customWidth="1"/>
    <col min="2" max="2" width="18.81640625" style="17" customWidth="1"/>
    <col min="3" max="3" width="39" style="17" customWidth="1"/>
    <col min="4" max="4" width="13.1796875" style="19" customWidth="1"/>
    <col min="5" max="5" width="9.08984375" style="19" customWidth="1"/>
    <col min="6" max="6" width="9.1796875" style="19" customWidth="1"/>
    <col min="7" max="7" width="12.453125" style="17" customWidth="1"/>
    <col min="8" max="8" width="0.81640625" style="17" customWidth="1"/>
    <col min="9" max="9" width="52.906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ht="10.5" customHeight="1"/>
    <row r="2" spans="1:96" ht="19.5" customHeight="1">
      <c r="A2" s="15"/>
      <c r="B2" s="14" t="s">
        <v>99</v>
      </c>
      <c r="C2" s="15"/>
      <c r="D2" s="20"/>
      <c r="E2" s="20"/>
      <c r="F2" s="20"/>
      <c r="G2" s="15"/>
    </row>
    <row r="3" spans="1:96" ht="45.75" customHeight="1" thickBot="1">
      <c r="A3" s="15"/>
      <c r="B3" s="281" t="s">
        <v>86</v>
      </c>
      <c r="C3" s="282"/>
      <c r="D3" s="282"/>
      <c r="E3" s="282"/>
      <c r="F3" s="282"/>
      <c r="G3" s="282"/>
      <c r="I3" s="265" t="s">
        <v>206</v>
      </c>
      <c r="J3" s="265"/>
      <c r="K3" s="265"/>
    </row>
    <row r="4" spans="1:96" ht="20.149999999999999" customHeight="1">
      <c r="A4" s="15"/>
      <c r="B4" s="139" t="s">
        <v>48</v>
      </c>
      <c r="C4" s="251"/>
      <c r="D4" s="251"/>
      <c r="E4" s="251"/>
      <c r="F4" s="251"/>
      <c r="G4" s="252"/>
      <c r="H4" s="138"/>
      <c r="I4" s="138"/>
      <c r="J4" s="138"/>
    </row>
    <row r="5" spans="1:96" ht="25" customHeight="1" thickBot="1">
      <c r="A5" s="15"/>
      <c r="B5" s="140" t="s">
        <v>203</v>
      </c>
      <c r="C5" s="253"/>
      <c r="D5" s="253"/>
      <c r="E5" s="253"/>
      <c r="F5" s="253"/>
      <c r="G5" s="254"/>
      <c r="H5" s="138"/>
      <c r="I5" s="138"/>
      <c r="J5" s="138"/>
    </row>
    <row r="6" spans="1:96" ht="11.25" customHeight="1" thickBot="1">
      <c r="A6" s="15"/>
      <c r="B6" s="136"/>
      <c r="C6" s="137"/>
      <c r="D6" s="137"/>
      <c r="E6" s="137"/>
      <c r="F6" s="137"/>
      <c r="G6" s="137"/>
      <c r="H6" s="138"/>
      <c r="I6" s="138"/>
      <c r="J6" s="138"/>
    </row>
    <row r="7" spans="1:96" ht="19.5" customHeight="1" thickBot="1">
      <c r="A7" s="15"/>
      <c r="B7" s="283" t="s">
        <v>180</v>
      </c>
      <c r="C7" s="284"/>
      <c r="D7" s="285" t="s">
        <v>182</v>
      </c>
      <c r="E7" s="286"/>
      <c r="F7" s="287"/>
      <c r="G7" s="137"/>
      <c r="I7" s="21"/>
    </row>
    <row r="8" spans="1:96" ht="16.5" customHeight="1" thickTop="1">
      <c r="A8" s="15">
        <v>1</v>
      </c>
      <c r="B8" s="247"/>
      <c r="C8" s="248"/>
      <c r="D8" s="249"/>
      <c r="E8" s="250"/>
      <c r="F8" s="141" t="s">
        <v>232</v>
      </c>
      <c r="G8" s="137"/>
      <c r="I8" s="21"/>
    </row>
    <row r="9" spans="1:96" ht="16.5" customHeight="1">
      <c r="A9" s="15">
        <v>2</v>
      </c>
      <c r="B9" s="277"/>
      <c r="C9" s="278"/>
      <c r="D9" s="279"/>
      <c r="E9" s="280"/>
      <c r="F9" s="142" t="s">
        <v>232</v>
      </c>
      <c r="G9" s="137"/>
      <c r="I9" s="21"/>
    </row>
    <row r="10" spans="1:96" ht="16.5" customHeight="1">
      <c r="A10" s="15">
        <v>3</v>
      </c>
      <c r="B10" s="277"/>
      <c r="C10" s="278"/>
      <c r="D10" s="279"/>
      <c r="E10" s="280"/>
      <c r="F10" s="142" t="s">
        <v>232</v>
      </c>
      <c r="G10" s="137"/>
      <c r="I10" s="21"/>
    </row>
    <row r="11" spans="1:96" ht="16.5" customHeight="1">
      <c r="A11" s="15">
        <v>4</v>
      </c>
      <c r="B11" s="277"/>
      <c r="C11" s="278"/>
      <c r="D11" s="279"/>
      <c r="E11" s="280"/>
      <c r="F11" s="142" t="s">
        <v>232</v>
      </c>
      <c r="G11" s="137"/>
      <c r="I11" s="21"/>
    </row>
    <row r="12" spans="1:96" ht="16.5" customHeight="1" thickBot="1">
      <c r="A12" s="15">
        <v>5</v>
      </c>
      <c r="B12" s="274"/>
      <c r="C12" s="275"/>
      <c r="D12" s="253"/>
      <c r="E12" s="276"/>
      <c r="F12" s="143" t="s">
        <v>232</v>
      </c>
      <c r="G12" s="137"/>
      <c r="I12" s="21"/>
    </row>
    <row r="13" spans="1:96" ht="13.5" customHeight="1" thickBot="1">
      <c r="A13" s="15"/>
      <c r="B13" s="136"/>
      <c r="C13" s="137"/>
      <c r="D13" s="137"/>
      <c r="E13" s="137"/>
      <c r="F13" s="137"/>
      <c r="G13" s="137"/>
      <c r="I13" s="21"/>
    </row>
    <row r="14" spans="1:96" ht="19.5" customHeight="1" thickBot="1">
      <c r="A14" s="15"/>
      <c r="B14" s="144" t="s">
        <v>33</v>
      </c>
      <c r="C14" s="145" t="s">
        <v>34</v>
      </c>
      <c r="D14" s="145" t="s">
        <v>35</v>
      </c>
      <c r="E14" s="145" t="s">
        <v>36</v>
      </c>
      <c r="F14" s="146" t="s">
        <v>6</v>
      </c>
      <c r="G14" s="147" t="s">
        <v>37</v>
      </c>
    </row>
    <row r="15" spans="1:96" ht="17.25" customHeight="1" thickTop="1">
      <c r="A15" s="148">
        <v>1</v>
      </c>
      <c r="B15" s="4"/>
      <c r="C15" s="5"/>
      <c r="D15" s="6"/>
      <c r="E15" s="7"/>
      <c r="F15" s="8"/>
      <c r="G15" s="22" t="str">
        <f t="shared" ref="G15:G44" si="0">IF(D15="","",D15*E15)</f>
        <v/>
      </c>
    </row>
    <row r="16" spans="1:96" ht="17.25" customHeight="1">
      <c r="A16" s="148">
        <v>2</v>
      </c>
      <c r="B16" s="4"/>
      <c r="C16" s="9"/>
      <c r="D16" s="10"/>
      <c r="E16" s="11"/>
      <c r="F16" s="8"/>
      <c r="G16" s="22" t="str">
        <f t="shared" si="0"/>
        <v/>
      </c>
      <c r="J16" s="109"/>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row>
    <row r="17" spans="1:96" ht="17.25" customHeight="1">
      <c r="A17" s="148">
        <v>3</v>
      </c>
      <c r="B17" s="4"/>
      <c r="C17" s="9"/>
      <c r="D17" s="10"/>
      <c r="E17" s="11"/>
      <c r="F17" s="8"/>
      <c r="G17" s="22" t="str">
        <f t="shared" si="0"/>
        <v/>
      </c>
      <c r="J17" s="109"/>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row>
    <row r="18" spans="1:96" ht="17.25" customHeight="1">
      <c r="A18" s="148">
        <v>4</v>
      </c>
      <c r="B18" s="4"/>
      <c r="C18" s="9"/>
      <c r="D18" s="10"/>
      <c r="E18" s="11"/>
      <c r="F18" s="8"/>
      <c r="G18" s="22" t="str">
        <f t="shared" si="0"/>
        <v/>
      </c>
      <c r="J18" s="109"/>
      <c r="K18" s="97"/>
      <c r="L18" s="97"/>
      <c r="M18" s="97"/>
      <c r="N18" s="97"/>
      <c r="O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row>
    <row r="19" spans="1:96" ht="17.25" customHeight="1">
      <c r="A19" s="148">
        <v>5</v>
      </c>
      <c r="B19" s="4"/>
      <c r="C19" s="9"/>
      <c r="D19" s="10"/>
      <c r="E19" s="11"/>
      <c r="F19" s="8"/>
      <c r="G19" s="22" t="str">
        <f t="shared" si="0"/>
        <v/>
      </c>
      <c r="J19" s="109"/>
      <c r="K19" s="266"/>
      <c r="L19" s="266"/>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row>
    <row r="20" spans="1:96" ht="17.25" customHeight="1">
      <c r="A20" s="148">
        <v>6</v>
      </c>
      <c r="B20" s="4"/>
      <c r="C20" s="9"/>
      <c r="D20" s="10"/>
      <c r="E20" s="11"/>
      <c r="F20" s="8"/>
      <c r="G20" s="22" t="str">
        <f t="shared" si="0"/>
        <v/>
      </c>
      <c r="J20" s="149" t="s">
        <v>79</v>
      </c>
      <c r="K20" s="109"/>
      <c r="L20" s="109"/>
      <c r="M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row>
    <row r="21" spans="1:96" ht="17.25" customHeight="1">
      <c r="A21" s="148">
        <v>7</v>
      </c>
      <c r="B21" s="4"/>
      <c r="C21" s="9"/>
      <c r="D21" s="10"/>
      <c r="E21" s="11"/>
      <c r="F21" s="8"/>
      <c r="G21" s="22" t="str">
        <f t="shared" si="0"/>
        <v/>
      </c>
      <c r="J21" s="131" t="str">
        <f>D45&amp;E45</f>
        <v>都外10N㎥/h以上</v>
      </c>
      <c r="L21" s="18"/>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row>
    <row r="22" spans="1:96" ht="17.25" customHeight="1">
      <c r="A22" s="148">
        <v>8</v>
      </c>
      <c r="B22" s="4"/>
      <c r="C22" s="9"/>
      <c r="D22" s="10"/>
      <c r="E22" s="11"/>
      <c r="F22" s="8"/>
      <c r="G22" s="22" t="str">
        <f t="shared" si="0"/>
        <v/>
      </c>
      <c r="I22" s="151" t="s">
        <v>44</v>
      </c>
      <c r="J22" s="159" t="str">
        <f>IF(J21&lt;&gt;"都外10N㎥/h以上","対象","対象外")</f>
        <v>対象外</v>
      </c>
      <c r="K22" s="23">
        <f>IF(J22="対象外",0,K29)</f>
        <v>0</v>
      </c>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row>
    <row r="23" spans="1:96" ht="17.25" customHeight="1">
      <c r="A23" s="148">
        <v>9</v>
      </c>
      <c r="B23" s="4"/>
      <c r="C23" s="9"/>
      <c r="D23" s="10"/>
      <c r="E23" s="11"/>
      <c r="F23" s="8"/>
      <c r="G23" s="22" t="str">
        <f t="shared" si="0"/>
        <v/>
      </c>
      <c r="K23" s="97"/>
      <c r="L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row>
    <row r="24" spans="1:96" ht="17.25" customHeight="1">
      <c r="A24" s="148">
        <v>10</v>
      </c>
      <c r="B24" s="4"/>
      <c r="C24" s="9"/>
      <c r="D24" s="10"/>
      <c r="E24" s="11"/>
      <c r="F24" s="8"/>
      <c r="G24" s="22" t="str">
        <f t="shared" si="0"/>
        <v/>
      </c>
      <c r="J24" s="97"/>
      <c r="K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row>
    <row r="25" spans="1:96" ht="17.25" customHeight="1">
      <c r="A25" s="148">
        <v>11</v>
      </c>
      <c r="B25" s="4"/>
      <c r="C25" s="9"/>
      <c r="D25" s="10"/>
      <c r="E25" s="11"/>
      <c r="F25" s="8"/>
      <c r="G25" s="22" t="str">
        <f t="shared" si="0"/>
        <v/>
      </c>
      <c r="J25" s="97"/>
      <c r="K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row>
    <row r="26" spans="1:96" ht="17.25" customHeight="1">
      <c r="A26" s="148">
        <v>12</v>
      </c>
      <c r="B26" s="4"/>
      <c r="C26" s="9"/>
      <c r="D26" s="10"/>
      <c r="E26" s="11"/>
      <c r="F26" s="8"/>
      <c r="G26" s="22" t="str">
        <f t="shared" si="0"/>
        <v/>
      </c>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row>
    <row r="27" spans="1:96" ht="17.25" customHeight="1">
      <c r="A27" s="148">
        <v>13</v>
      </c>
      <c r="B27" s="4"/>
      <c r="C27" s="9"/>
      <c r="D27" s="10"/>
      <c r="E27" s="11"/>
      <c r="F27" s="8"/>
      <c r="G27" s="22" t="str">
        <f t="shared" si="0"/>
        <v/>
      </c>
      <c r="J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row>
    <row r="28" spans="1:96" ht="17.25" customHeight="1">
      <c r="A28" s="148">
        <v>14</v>
      </c>
      <c r="B28" s="4"/>
      <c r="C28" s="9"/>
      <c r="D28" s="10"/>
      <c r="E28" s="11"/>
      <c r="F28" s="8"/>
      <c r="G28" s="22" t="str">
        <f t="shared" si="0"/>
        <v/>
      </c>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row>
    <row r="29" spans="1:96" ht="17.25" customHeight="1">
      <c r="A29" s="148">
        <v>15</v>
      </c>
      <c r="B29" s="4"/>
      <c r="C29" s="9"/>
      <c r="D29" s="10"/>
      <c r="E29" s="11"/>
      <c r="F29" s="8"/>
      <c r="G29" s="22" t="str">
        <f t="shared" si="0"/>
        <v/>
      </c>
      <c r="J29" s="152" t="s">
        <v>49</v>
      </c>
      <c r="K29" s="23">
        <v>300000000</v>
      </c>
      <c r="T29" s="97"/>
      <c r="U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row>
    <row r="30" spans="1:96" ht="17.25" customHeight="1">
      <c r="A30" s="148">
        <v>16</v>
      </c>
      <c r="B30" s="4"/>
      <c r="C30" s="9"/>
      <c r="D30" s="10"/>
      <c r="E30" s="11"/>
      <c r="F30" s="8"/>
      <c r="G30" s="22" t="str">
        <f t="shared" si="0"/>
        <v/>
      </c>
      <c r="T30" s="97"/>
      <c r="U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row>
    <row r="31" spans="1:96" ht="17.25" customHeight="1">
      <c r="A31" s="148">
        <v>17</v>
      </c>
      <c r="B31" s="4"/>
      <c r="C31" s="9"/>
      <c r="D31" s="10"/>
      <c r="E31" s="11"/>
      <c r="F31" s="8"/>
      <c r="G31" s="22" t="str">
        <f t="shared" si="0"/>
        <v/>
      </c>
      <c r="J31" s="15" t="s">
        <v>45</v>
      </c>
      <c r="K31" s="14"/>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row>
    <row r="32" spans="1:96" ht="17.25" customHeight="1">
      <c r="A32" s="148">
        <v>18</v>
      </c>
      <c r="B32" s="4"/>
      <c r="C32" s="9"/>
      <c r="D32" s="10"/>
      <c r="E32" s="11"/>
      <c r="F32" s="8"/>
      <c r="G32" s="22" t="str">
        <f t="shared" si="0"/>
        <v/>
      </c>
      <c r="J32" s="153" t="s">
        <v>46</v>
      </c>
      <c r="K32" s="154">
        <f>IF(ROUNDDOWN(($G$47-$G$49)*2/3,-3)&gt;$G$45,$G$45,ROUNDDOWN(($G$47-$G$49)*2/3,-3))</f>
        <v>0</v>
      </c>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row>
    <row r="33" spans="1:96" ht="17.25" customHeight="1">
      <c r="A33" s="148">
        <v>19</v>
      </c>
      <c r="B33" s="4"/>
      <c r="C33" s="9"/>
      <c r="D33" s="10"/>
      <c r="E33" s="11"/>
      <c r="F33" s="8"/>
      <c r="G33" s="22" t="str">
        <f t="shared" si="0"/>
        <v/>
      </c>
      <c r="J33" s="153" t="s">
        <v>47</v>
      </c>
      <c r="K33" s="154">
        <f>IF(ROUNDDOWN($G$47*2/3,-3)&gt;$G$45,$G$45,ROUNDDOWN($G$47*2/3,-3))</f>
        <v>0</v>
      </c>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row>
    <row r="34" spans="1:96" ht="17.25" customHeight="1">
      <c r="A34" s="148">
        <v>20</v>
      </c>
      <c r="B34" s="4"/>
      <c r="C34" s="9"/>
      <c r="D34" s="10"/>
      <c r="E34" s="11"/>
      <c r="F34" s="8"/>
      <c r="G34" s="22" t="str">
        <f t="shared" si="0"/>
        <v/>
      </c>
      <c r="J34" s="18"/>
      <c r="K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row>
    <row r="35" spans="1:96" ht="17.25" customHeight="1">
      <c r="A35" s="148">
        <v>21</v>
      </c>
      <c r="B35" s="4"/>
      <c r="C35" s="9"/>
      <c r="D35" s="10"/>
      <c r="E35" s="11"/>
      <c r="F35" s="8"/>
      <c r="G35" s="22" t="str">
        <f t="shared" si="0"/>
        <v/>
      </c>
      <c r="J35" s="18"/>
      <c r="K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row>
    <row r="36" spans="1:96" ht="17.25" customHeight="1">
      <c r="A36" s="148">
        <v>22</v>
      </c>
      <c r="B36" s="4"/>
      <c r="C36" s="9"/>
      <c r="D36" s="10"/>
      <c r="E36" s="11"/>
      <c r="F36" s="8"/>
      <c r="G36" s="22" t="str">
        <f t="shared" si="0"/>
        <v/>
      </c>
      <c r="J36" s="97"/>
      <c r="K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row>
    <row r="37" spans="1:96" ht="17.25" customHeight="1">
      <c r="A37" s="148">
        <v>23</v>
      </c>
      <c r="B37" s="4"/>
      <c r="C37" s="9"/>
      <c r="D37" s="10"/>
      <c r="E37" s="11"/>
      <c r="F37" s="8"/>
      <c r="G37" s="22" t="str">
        <f t="shared" si="0"/>
        <v/>
      </c>
      <c r="J37" s="109"/>
      <c r="K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row>
    <row r="38" spans="1:96" ht="17.25" customHeight="1">
      <c r="A38" s="148">
        <v>24</v>
      </c>
      <c r="B38" s="4"/>
      <c r="C38" s="9"/>
      <c r="D38" s="10"/>
      <c r="E38" s="11"/>
      <c r="F38" s="8"/>
      <c r="G38" s="22" t="str">
        <f t="shared" si="0"/>
        <v/>
      </c>
      <c r="J38" s="109"/>
      <c r="K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row>
    <row r="39" spans="1:96" ht="17.25" customHeight="1">
      <c r="A39" s="148">
        <v>25</v>
      </c>
      <c r="B39" s="4"/>
      <c r="C39" s="9"/>
      <c r="D39" s="10"/>
      <c r="E39" s="11"/>
      <c r="F39" s="8"/>
      <c r="G39" s="22" t="str">
        <f t="shared" si="0"/>
        <v/>
      </c>
      <c r="J39" s="109"/>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row>
    <row r="40" spans="1:96" ht="17.25" customHeight="1">
      <c r="A40" s="148">
        <v>26</v>
      </c>
      <c r="B40" s="4"/>
      <c r="C40" s="9"/>
      <c r="D40" s="10"/>
      <c r="E40" s="11"/>
      <c r="F40" s="8"/>
      <c r="G40" s="22" t="str">
        <f t="shared" si="0"/>
        <v/>
      </c>
      <c r="J40" s="109"/>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row>
    <row r="41" spans="1:96" ht="17.25" customHeight="1">
      <c r="A41" s="148">
        <v>27</v>
      </c>
      <c r="B41" s="4"/>
      <c r="C41" s="9"/>
      <c r="D41" s="10"/>
      <c r="E41" s="11"/>
      <c r="F41" s="8"/>
      <c r="G41" s="22" t="str">
        <f t="shared" si="0"/>
        <v/>
      </c>
      <c r="J41" s="109"/>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row>
    <row r="42" spans="1:96" ht="17.25" customHeight="1">
      <c r="A42" s="148">
        <v>28</v>
      </c>
      <c r="B42" s="4"/>
      <c r="C42" s="9"/>
      <c r="D42" s="10"/>
      <c r="E42" s="11"/>
      <c r="F42" s="8"/>
      <c r="G42" s="22" t="str">
        <f t="shared" si="0"/>
        <v/>
      </c>
      <c r="I42" s="109"/>
      <c r="J42" s="109"/>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row>
    <row r="43" spans="1:96" ht="17.25" customHeight="1">
      <c r="A43" s="148">
        <v>29</v>
      </c>
      <c r="B43" s="4"/>
      <c r="C43" s="9"/>
      <c r="D43" s="10"/>
      <c r="E43" s="11"/>
      <c r="F43" s="8"/>
      <c r="G43" s="22" t="str">
        <f t="shared" si="0"/>
        <v/>
      </c>
      <c r="J43" s="109"/>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row>
    <row r="44" spans="1:96" ht="17.25" customHeight="1" thickBot="1">
      <c r="A44" s="148">
        <v>30</v>
      </c>
      <c r="B44" s="39"/>
      <c r="C44" s="40"/>
      <c r="D44" s="41"/>
      <c r="E44" s="42"/>
      <c r="F44" s="44"/>
      <c r="G44" s="155" t="str">
        <f t="shared" si="0"/>
        <v/>
      </c>
      <c r="J44" s="109"/>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row>
    <row r="45" spans="1:96" ht="26.25" customHeight="1">
      <c r="A45" s="15"/>
      <c r="B45" s="267" t="s">
        <v>106</v>
      </c>
      <c r="C45" s="268"/>
      <c r="D45" s="292" t="s">
        <v>234</v>
      </c>
      <c r="E45" s="79"/>
      <c r="F45" s="157" t="s">
        <v>87</v>
      </c>
      <c r="G45" s="48">
        <f>K22</f>
        <v>0</v>
      </c>
      <c r="I45" s="109" t="s">
        <v>225</v>
      </c>
      <c r="J45" s="109"/>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row>
    <row r="46" spans="1:96" ht="26.25" customHeight="1">
      <c r="A46" s="160"/>
      <c r="B46" s="161" t="s">
        <v>209</v>
      </c>
      <c r="C46" s="164"/>
      <c r="D46" s="165"/>
      <c r="E46" s="162" t="s">
        <v>181</v>
      </c>
      <c r="F46" s="165"/>
      <c r="G46" s="71" t="str">
        <f>IF((C46+D46)&gt;=F46*1/2,"対象","対象外")</f>
        <v>対象</v>
      </c>
      <c r="H46" s="163"/>
      <c r="I46" s="17"/>
      <c r="J46" s="109"/>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row>
    <row r="47" spans="1:96" ht="18" customHeight="1">
      <c r="A47" s="15"/>
      <c r="B47" s="256" t="s">
        <v>105</v>
      </c>
      <c r="C47" s="257"/>
      <c r="D47" s="258">
        <f>SUMIF($B$15:$B$44,"&lt;&gt;"&amp;"▼助成対象外",$G$15:$G$44)</f>
        <v>0</v>
      </c>
      <c r="E47" s="259"/>
      <c r="F47" s="260"/>
      <c r="G47" s="45">
        <f>IF(OR(G45=0,ISERROR(D47)),0,IF(AND(D47&lt;0,G46="対象外"),0,D47))</f>
        <v>0</v>
      </c>
      <c r="J47" s="109"/>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row>
    <row r="48" spans="1:96" ht="15.75" customHeight="1">
      <c r="A48" s="15"/>
      <c r="B48" s="256" t="s">
        <v>104</v>
      </c>
      <c r="C48" s="257"/>
      <c r="D48" s="258">
        <f>SUMIF($B$15:$B$44,"▼助成対象外",$G$15:$G$44)</f>
        <v>0</v>
      </c>
      <c r="E48" s="259"/>
      <c r="F48" s="260"/>
      <c r="G48" s="45">
        <f>IF(OR(G45=0,ISERROR(D48)),0,IF(D48&lt;0,0,D48))</f>
        <v>0</v>
      </c>
      <c r="J48" s="109"/>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row>
    <row r="49" spans="1:96" ht="18" customHeight="1" thickBot="1">
      <c r="A49" s="15"/>
      <c r="B49" s="261" t="s">
        <v>38</v>
      </c>
      <c r="C49" s="262"/>
      <c r="D49" s="50" t="s">
        <v>39</v>
      </c>
      <c r="E49" s="263"/>
      <c r="F49" s="264"/>
      <c r="G49" s="13"/>
      <c r="H49" s="109" t="s">
        <v>52</v>
      </c>
      <c r="J49" s="109"/>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row>
    <row r="50" spans="1:96" ht="31.5" customHeight="1" thickTop="1" thickBot="1">
      <c r="A50" s="15"/>
      <c r="B50" s="269" t="s">
        <v>211</v>
      </c>
      <c r="C50" s="270"/>
      <c r="D50" s="271" t="str">
        <f>IF(E49=J32,K32,IF(E49=J33,K33,""))</f>
        <v/>
      </c>
      <c r="E50" s="272"/>
      <c r="F50" s="273"/>
      <c r="G50" s="47">
        <f>IF(OR(G45=0,ISERROR(D50)),0,IF(D50&lt;0,0,D50))</f>
        <v>0</v>
      </c>
      <c r="J50" s="109"/>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row>
    <row r="51" spans="1:96" ht="12" customHeight="1">
      <c r="A51" s="15"/>
      <c r="B51" s="255" t="s">
        <v>40</v>
      </c>
      <c r="C51" s="255"/>
      <c r="D51" s="255"/>
      <c r="E51" s="255"/>
      <c r="F51" s="255"/>
      <c r="G51" s="255"/>
      <c r="H51" s="158"/>
      <c r="J51" s="109"/>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row>
    <row r="52" spans="1:96">
      <c r="J52" s="109"/>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row>
    <row r="53" spans="1:96">
      <c r="J53" s="109"/>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row>
    <row r="54" spans="1:96">
      <c r="J54" s="109"/>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row>
    <row r="55" spans="1:96">
      <c r="J55" s="109"/>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row>
    <row r="56" spans="1:96">
      <c r="J56" s="109"/>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row>
    <row r="57" spans="1:96">
      <c r="J57" s="109"/>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row>
    <row r="58" spans="1:96">
      <c r="J58" s="109"/>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row>
    <row r="59" spans="1:96">
      <c r="J59" s="109"/>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row>
    <row r="60" spans="1:96">
      <c r="J60" s="109"/>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row>
    <row r="61" spans="1:96">
      <c r="J61" s="109"/>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row>
    <row r="62" spans="1:96">
      <c r="J62" s="109"/>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row>
    <row r="63" spans="1:96">
      <c r="J63" s="109"/>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row>
    <row r="64" spans="1:96">
      <c r="J64" s="109"/>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row>
    <row r="65" spans="10:96">
      <c r="J65" s="109"/>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row>
    <row r="66" spans="10:96">
      <c r="J66" s="109"/>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row>
    <row r="67" spans="10:96">
      <c r="J67" s="109"/>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row>
    <row r="68" spans="10:96">
      <c r="J68" s="109"/>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row>
    <row r="69" spans="10:96">
      <c r="J69" s="109"/>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row>
    <row r="70" spans="10:96">
      <c r="J70" s="109"/>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row>
    <row r="71" spans="10:96">
      <c r="J71" s="109"/>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row>
    <row r="72" spans="10:96">
      <c r="J72" s="109"/>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row>
    <row r="73" spans="10:96">
      <c r="J73" s="109"/>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row>
    <row r="74" spans="10:96">
      <c r="J74" s="109"/>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row>
    <row r="75" spans="10:96">
      <c r="J75" s="109"/>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row>
    <row r="76" spans="10:96">
      <c r="J76" s="109"/>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row>
    <row r="77" spans="10:96">
      <c r="J77" s="109"/>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row>
    <row r="78" spans="10:96">
      <c r="J78" s="109"/>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row>
    <row r="79" spans="10:96">
      <c r="J79" s="109"/>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row>
    <row r="80" spans="10:96">
      <c r="J80" s="109"/>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row>
    <row r="81" spans="10:96">
      <c r="J81" s="109"/>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row>
    <row r="82" spans="10:96">
      <c r="J82" s="109"/>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row>
    <row r="83" spans="10:96">
      <c r="J83" s="109"/>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row>
    <row r="84" spans="10:96">
      <c r="J84" s="109"/>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row>
    <row r="85" spans="10:96">
      <c r="J85" s="109"/>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row>
    <row r="86" spans="10:96">
      <c r="J86" s="109"/>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row>
    <row r="87" spans="10:96">
      <c r="J87" s="109"/>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row>
    <row r="88" spans="10:96">
      <c r="J88" s="109"/>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row>
    <row r="89" spans="10:96">
      <c r="J89" s="109"/>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row>
    <row r="90" spans="10:96">
      <c r="J90" s="109"/>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row>
    <row r="91" spans="10:96">
      <c r="J91" s="109"/>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row>
    <row r="92" spans="10:96">
      <c r="J92" s="109"/>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row>
    <row r="93" spans="10:96">
      <c r="J93" s="109"/>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row>
    <row r="94" spans="10:96">
      <c r="J94" s="109"/>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row>
    <row r="95" spans="10:96">
      <c r="J95" s="109"/>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row>
    <row r="96" spans="10:96">
      <c r="J96" s="109"/>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row>
    <row r="97" spans="10:96">
      <c r="J97" s="109"/>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row>
    <row r="98" spans="10:96">
      <c r="J98" s="109"/>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row>
    <row r="99" spans="10:96">
      <c r="J99" s="109"/>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row>
    <row r="100" spans="10:96">
      <c r="J100" s="109"/>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row>
    <row r="101" spans="10:96">
      <c r="J101" s="109"/>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row>
    <row r="102" spans="10:96">
      <c r="J102" s="109"/>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row>
    <row r="103" spans="10:96">
      <c r="J103" s="109"/>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row>
    <row r="104" spans="10:96">
      <c r="J104" s="109"/>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row>
    <row r="105" spans="10:96">
      <c r="J105" s="109"/>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row>
    <row r="106" spans="10:96">
      <c r="J106" s="109"/>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row>
    <row r="107" spans="10:96">
      <c r="J107" s="109"/>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row>
    <row r="108" spans="10:96">
      <c r="J108" s="109"/>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row>
    <row r="109" spans="10:96">
      <c r="J109" s="109"/>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row>
    <row r="110" spans="10:96">
      <c r="J110" s="109"/>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row>
    <row r="111" spans="10:96">
      <c r="J111" s="109"/>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row>
    <row r="112" spans="10:96">
      <c r="J112" s="109"/>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row>
    <row r="113" spans="10:96">
      <c r="J113" s="109"/>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row>
    <row r="114" spans="10:96">
      <c r="J114" s="109"/>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row>
    <row r="115" spans="10:96">
      <c r="J115" s="109"/>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row>
    <row r="116" spans="10:96">
      <c r="J116" s="109"/>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row>
    <row r="117" spans="10:96">
      <c r="J117" s="109"/>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row>
    <row r="118" spans="10:96">
      <c r="J118" s="109"/>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row>
    <row r="119" spans="10:96">
      <c r="J119" s="109"/>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row>
    <row r="120" spans="10:96">
      <c r="J120" s="109"/>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row>
    <row r="121" spans="10:96">
      <c r="J121" s="109"/>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row>
    <row r="122" spans="10:96">
      <c r="J122" s="109"/>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row>
    <row r="123" spans="10:96">
      <c r="J123" s="109"/>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row>
    <row r="124" spans="10:96">
      <c r="J124" s="109"/>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row>
    <row r="125" spans="10:96">
      <c r="J125" s="109"/>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row>
    <row r="126" spans="10:96">
      <c r="J126" s="109"/>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row>
    <row r="127" spans="10:96">
      <c r="J127" s="109"/>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row>
    <row r="128" spans="10:96">
      <c r="J128" s="109"/>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row>
    <row r="129" spans="10:96">
      <c r="J129" s="109"/>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row>
    <row r="130" spans="10:96">
      <c r="J130" s="109"/>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row>
    <row r="131" spans="10:96">
      <c r="J131" s="109"/>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row>
    <row r="132" spans="10:96">
      <c r="J132" s="109"/>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row>
    <row r="133" spans="10:96">
      <c r="J133" s="109"/>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row>
    <row r="134" spans="10:96">
      <c r="J134" s="109"/>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row>
    <row r="135" spans="10:96">
      <c r="J135" s="109"/>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row>
    <row r="136" spans="10:96">
      <c r="J136" s="109"/>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row>
    <row r="137" spans="10:96">
      <c r="J137" s="109"/>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row>
    <row r="138" spans="10:96">
      <c r="J138" s="109"/>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row>
    <row r="139" spans="10:96">
      <c r="J139" s="109"/>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row>
    <row r="140" spans="10:96">
      <c r="J140" s="109"/>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row>
    <row r="141" spans="10:96">
      <c r="J141" s="109"/>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row>
    <row r="142" spans="10:96">
      <c r="J142" s="109"/>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row>
    <row r="143" spans="10:96">
      <c r="J143" s="109"/>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row>
    <row r="144" spans="10:96">
      <c r="J144" s="109"/>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row>
    <row r="145" spans="10:96">
      <c r="J145" s="109"/>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row>
    <row r="146" spans="10:96">
      <c r="J146" s="109"/>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row>
    <row r="147" spans="10:96">
      <c r="J147" s="109"/>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row>
    <row r="148" spans="10:96">
      <c r="J148" s="109"/>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row>
    <row r="149" spans="10:96">
      <c r="J149" s="109"/>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row>
    <row r="150" spans="10:96">
      <c r="J150" s="109"/>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row>
    <row r="151" spans="10:96">
      <c r="J151" s="109"/>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row>
    <row r="152" spans="10:96">
      <c r="J152" s="109"/>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row>
    <row r="153" spans="10:96">
      <c r="J153" s="109"/>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row>
    <row r="154" spans="10:96">
      <c r="J154" s="109"/>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row>
    <row r="155" spans="10:96">
      <c r="J155" s="109"/>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row>
    <row r="156" spans="10:96">
      <c r="J156" s="109"/>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row>
    <row r="157" spans="10:96">
      <c r="J157" s="109"/>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row>
    <row r="158" spans="10:96">
      <c r="J158" s="109"/>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row>
    <row r="159" spans="10:96">
      <c r="J159" s="109"/>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row>
    <row r="160" spans="10:96">
      <c r="J160" s="109"/>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row>
    <row r="161" spans="10:96">
      <c r="J161" s="109"/>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row>
    <row r="162" spans="10:96">
      <c r="J162" s="109"/>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row>
    <row r="163" spans="10:96">
      <c r="J163" s="109"/>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row>
    <row r="164" spans="10:96">
      <c r="J164" s="109"/>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row>
    <row r="165" spans="10:96">
      <c r="J165" s="109"/>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row>
    <row r="166" spans="10:96">
      <c r="J166" s="109"/>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row>
    <row r="167" spans="10:96">
      <c r="J167" s="109"/>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row>
    <row r="168" spans="10:96">
      <c r="J168" s="109"/>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row>
    <row r="169" spans="10:96">
      <c r="J169" s="109"/>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row>
    <row r="170" spans="10:96">
      <c r="J170" s="109"/>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row>
    <row r="171" spans="10:96">
      <c r="J171" s="109"/>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row>
    <row r="172" spans="10:96">
      <c r="J172" s="109"/>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row>
    <row r="173" spans="10:96">
      <c r="J173" s="109"/>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row>
    <row r="174" spans="10:96">
      <c r="J174" s="109"/>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row>
    <row r="175" spans="10:96">
      <c r="J175" s="109"/>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row>
    <row r="176" spans="10:96">
      <c r="J176" s="109"/>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row>
    <row r="177" spans="10:96">
      <c r="J177" s="109"/>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row>
    <row r="178" spans="10:96">
      <c r="J178" s="109"/>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row>
    <row r="179" spans="10:96">
      <c r="J179" s="109"/>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row>
    <row r="180" spans="10:96">
      <c r="J180" s="109"/>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row>
    <row r="181" spans="10:96">
      <c r="J181" s="109"/>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row>
    <row r="182" spans="10:96">
      <c r="J182" s="109"/>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row>
    <row r="183" spans="10:96">
      <c r="J183" s="109"/>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row>
    <row r="184" spans="10:96">
      <c r="J184" s="109"/>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row>
    <row r="185" spans="10:96">
      <c r="J185" s="109"/>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row>
    <row r="186" spans="10:96">
      <c r="J186" s="109"/>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row>
    <row r="187" spans="10:96">
      <c r="J187" s="109"/>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row>
    <row r="188" spans="10:96">
      <c r="J188" s="109"/>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row>
    <row r="189" spans="10:96">
      <c r="J189" s="109"/>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row>
    <row r="190" spans="10:96">
      <c r="J190" s="109"/>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row>
    <row r="191" spans="10:96">
      <c r="J191" s="109"/>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row>
    <row r="192" spans="10:96">
      <c r="J192" s="109"/>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row>
    <row r="193" spans="10:96">
      <c r="J193" s="109"/>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row>
    <row r="194" spans="10:96">
      <c r="J194" s="109"/>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row>
    <row r="195" spans="10:96">
      <c r="J195" s="109"/>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row>
    <row r="196" spans="10:96">
      <c r="J196" s="109"/>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row>
    <row r="197" spans="10:96">
      <c r="J197" s="109"/>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row>
    <row r="198" spans="10:96">
      <c r="J198" s="109"/>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row>
    <row r="199" spans="10:96">
      <c r="J199" s="109"/>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row>
    <row r="200" spans="10:96">
      <c r="J200" s="109"/>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row>
    <row r="201" spans="10:96">
      <c r="J201" s="109"/>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row>
    <row r="202" spans="10:96">
      <c r="J202" s="109"/>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row>
    <row r="203" spans="10:96">
      <c r="J203" s="109"/>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row>
    <row r="204" spans="10:96">
      <c r="J204" s="109"/>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row>
    <row r="205" spans="10:96">
      <c r="J205" s="109"/>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row>
    <row r="206" spans="10:96">
      <c r="J206" s="109"/>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row>
    <row r="207" spans="10:96">
      <c r="J207" s="109"/>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row>
    <row r="208" spans="10:96">
      <c r="J208" s="109"/>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row>
    <row r="209" spans="10:96">
      <c r="J209" s="109"/>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row>
    <row r="210" spans="10:96">
      <c r="J210" s="109"/>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row>
    <row r="211" spans="10:96">
      <c r="J211" s="109"/>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row>
    <row r="212" spans="10:96">
      <c r="J212" s="109"/>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row>
    <row r="213" spans="10:96">
      <c r="J213" s="109"/>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row>
    <row r="214" spans="10:96">
      <c r="J214" s="109"/>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row>
    <row r="215" spans="10:96">
      <c r="J215" s="109"/>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row>
    <row r="216" spans="10:96">
      <c r="J216" s="109"/>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row>
    <row r="217" spans="10:96">
      <c r="J217" s="109"/>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row>
    <row r="218" spans="10:96">
      <c r="J218" s="109"/>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row>
    <row r="219" spans="10:96">
      <c r="J219" s="109"/>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row>
    <row r="220" spans="10:96">
      <c r="J220" s="109"/>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row>
    <row r="221" spans="10:96">
      <c r="J221" s="109"/>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row>
    <row r="222" spans="10:96">
      <c r="J222" s="109"/>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row>
    <row r="223" spans="10:96">
      <c r="J223" s="109"/>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row>
    <row r="224" spans="10:96">
      <c r="J224" s="109"/>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row>
    <row r="225" spans="10:96">
      <c r="J225" s="109"/>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row>
    <row r="226" spans="10:96">
      <c r="J226" s="109"/>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row>
    <row r="227" spans="10:96">
      <c r="J227" s="109"/>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row>
    <row r="228" spans="10:96">
      <c r="J228" s="109"/>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row>
    <row r="229" spans="10:96">
      <c r="J229" s="109"/>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row>
    <row r="230" spans="10:96">
      <c r="J230" s="109"/>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row>
    <row r="231" spans="10:96">
      <c r="J231" s="109"/>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row>
    <row r="232" spans="10:96">
      <c r="J232" s="109"/>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row>
    <row r="233" spans="10:96">
      <c r="J233" s="109"/>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row>
    <row r="234" spans="10:96">
      <c r="J234" s="109"/>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row>
    <row r="235" spans="10:96">
      <c r="J235" s="109"/>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row>
    <row r="236" spans="10:96">
      <c r="J236" s="109"/>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row>
    <row r="237" spans="10:96">
      <c r="J237" s="109"/>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row>
    <row r="238" spans="10:96">
      <c r="J238" s="109"/>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row>
    <row r="239" spans="10:96">
      <c r="J239" s="109"/>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row>
    <row r="240" spans="10:96">
      <c r="J240" s="109"/>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row>
    <row r="241" spans="10:96">
      <c r="J241" s="109"/>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row>
    <row r="242" spans="10:96">
      <c r="J242" s="109"/>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row>
    <row r="243" spans="10:96">
      <c r="J243" s="109"/>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row>
    <row r="244" spans="10:96">
      <c r="J244" s="109"/>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row>
    <row r="245" spans="10:96">
      <c r="J245" s="109"/>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row>
    <row r="246" spans="10:96">
      <c r="J246" s="109"/>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row>
    <row r="247" spans="10:96">
      <c r="J247" s="109"/>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row>
    <row r="248" spans="10:96">
      <c r="J248" s="109"/>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row>
    <row r="249" spans="10:96">
      <c r="J249" s="109"/>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row>
    <row r="250" spans="10:96">
      <c r="J250" s="109"/>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row>
    <row r="251" spans="10:96">
      <c r="J251" s="109"/>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row>
    <row r="252" spans="10:96">
      <c r="J252" s="109"/>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row>
    <row r="253" spans="10:96">
      <c r="J253" s="109"/>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row>
    <row r="254" spans="10:96">
      <c r="J254" s="109"/>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row>
    <row r="255" spans="10:96">
      <c r="J255" s="109"/>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row>
    <row r="256" spans="10:96">
      <c r="J256" s="109"/>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row>
    <row r="257" spans="10:96">
      <c r="J257" s="109"/>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row>
    <row r="258" spans="10:96">
      <c r="J258" s="109"/>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row>
    <row r="259" spans="10:96">
      <c r="J259" s="109"/>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row>
    <row r="260" spans="10:96">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row>
    <row r="261" spans="10:96">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row>
    <row r="262" spans="10:96">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row>
    <row r="263" spans="10:96">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row>
    <row r="264" spans="10:96">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row>
    <row r="265" spans="10:96">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row>
    <row r="266" spans="10:96">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row>
    <row r="267" spans="10:96">
      <c r="R267" s="97"/>
      <c r="S267" s="97"/>
      <c r="T267" s="97"/>
      <c r="U267" s="97"/>
      <c r="V267" s="97"/>
      <c r="W267" s="97"/>
      <c r="X267" s="97"/>
      <c r="Y267" s="97"/>
      <c r="Z267" s="97"/>
      <c r="AA267" s="97"/>
      <c r="AB267" s="97"/>
      <c r="AC267" s="97"/>
      <c r="AD267" s="97"/>
      <c r="AE267" s="97"/>
      <c r="AF267" s="97"/>
      <c r="AG267" s="97"/>
      <c r="AH267" s="97"/>
    </row>
    <row r="268" spans="10:96">
      <c r="R268" s="97"/>
      <c r="S268" s="97"/>
      <c r="T268" s="97"/>
      <c r="U268" s="97"/>
      <c r="V268" s="97"/>
      <c r="W268" s="97"/>
      <c r="X268" s="97"/>
      <c r="Y268" s="97"/>
      <c r="Z268" s="97"/>
      <c r="AA268" s="97"/>
      <c r="AB268" s="97"/>
      <c r="AC268" s="97"/>
      <c r="AD268" s="97"/>
      <c r="AE268" s="97"/>
      <c r="AF268" s="97"/>
      <c r="AG268" s="97"/>
      <c r="AH268" s="97"/>
    </row>
    <row r="269" spans="10:96">
      <c r="T269" s="97"/>
      <c r="U269" s="97"/>
      <c r="V269" s="97"/>
      <c r="W269" s="97"/>
      <c r="X269" s="97"/>
      <c r="Y269" s="97"/>
      <c r="Z269" s="97"/>
      <c r="AA269" s="97"/>
      <c r="AB269" s="97"/>
      <c r="AC269" s="97"/>
      <c r="AD269" s="97"/>
      <c r="AE269" s="97"/>
      <c r="AF269" s="97"/>
      <c r="AG269" s="97"/>
      <c r="AH269" s="97"/>
    </row>
    <row r="270" spans="10:96">
      <c r="T270" s="97"/>
      <c r="U270" s="97"/>
      <c r="V270" s="97"/>
      <c r="W270" s="97"/>
      <c r="X270" s="97"/>
      <c r="Y270" s="97"/>
      <c r="Z270" s="97"/>
      <c r="AA270" s="97"/>
      <c r="AB270" s="97"/>
      <c r="AC270" s="97"/>
      <c r="AD270" s="97"/>
      <c r="AE270" s="97"/>
      <c r="AF270" s="97"/>
      <c r="AG270" s="97"/>
      <c r="AH270" s="97"/>
    </row>
    <row r="271" spans="10:96">
      <c r="T271" s="97"/>
      <c r="U271" s="97"/>
      <c r="V271" s="97"/>
      <c r="W271" s="97"/>
      <c r="X271" s="97"/>
      <c r="Y271" s="97"/>
      <c r="Z271" s="97"/>
      <c r="AA271" s="97"/>
      <c r="AB271" s="97"/>
      <c r="AC271" s="97"/>
      <c r="AD271" s="97"/>
      <c r="AE271" s="97"/>
      <c r="AF271" s="97"/>
      <c r="AG271" s="97"/>
      <c r="AH271" s="97"/>
    </row>
    <row r="272" spans="10:96">
      <c r="V272" s="97"/>
      <c r="W272" s="97"/>
      <c r="X272" s="97"/>
      <c r="Y272" s="97"/>
      <c r="Z272" s="97"/>
      <c r="AA272" s="97"/>
      <c r="AB272" s="97"/>
      <c r="AC272" s="97"/>
      <c r="AD272" s="97"/>
      <c r="AE272" s="97"/>
      <c r="AF272" s="97"/>
      <c r="AG272" s="97"/>
      <c r="AH272" s="97"/>
    </row>
    <row r="273" spans="22:34">
      <c r="V273" s="97"/>
      <c r="W273" s="97"/>
      <c r="X273" s="97"/>
      <c r="Y273" s="97"/>
      <c r="Z273" s="97"/>
      <c r="AA273" s="97"/>
      <c r="AB273" s="97"/>
      <c r="AC273" s="97"/>
      <c r="AD273" s="97"/>
      <c r="AE273" s="97"/>
      <c r="AF273" s="97"/>
      <c r="AG273" s="97"/>
      <c r="AH273" s="97"/>
    </row>
  </sheetData>
  <sheetProtection sheet="1" formatCells="0" formatColumns="0" formatRows="0" selectLockedCells="1"/>
  <dataConsolidate/>
  <mergeCells count="27">
    <mergeCell ref="I3:K3"/>
    <mergeCell ref="K19:L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 ref="B51:G51"/>
    <mergeCell ref="B47:C47"/>
    <mergeCell ref="D47:F47"/>
    <mergeCell ref="B48:C48"/>
    <mergeCell ref="D48:F48"/>
    <mergeCell ref="B49:C49"/>
    <mergeCell ref="E49:F49"/>
  </mergeCells>
  <phoneticPr fontId="3"/>
  <conditionalFormatting sqref="G49">
    <cfRule type="expression" dxfId="13" priority="1">
      <formula>OR(AND($E$49="申請無し",$G$49&lt;&gt;0),AND($E$49="申請有り",$G$49&lt;=0))</formula>
    </cfRule>
  </conditionalFormatting>
  <dataValidations count="3">
    <dataValidation imeMode="off" allowBlank="1" showInputMessage="1" showErrorMessage="1" sqref="G49 D15:E15 D22:E44 D16:D21 G15:G44" xr:uid="{A23DB476-00DE-4783-9FC7-8020C944E0BE}"/>
    <dataValidation type="list" allowBlank="1" showInputMessage="1" showErrorMessage="1" sqref="B15:B44" xr:uid="{A7995926-DDC4-4E7E-A9CC-6B1626950138}">
      <formula1>"設計費,設備費,工事費,諸経費,▼助成対象外"</formula1>
    </dataValidation>
    <dataValidation type="list" allowBlank="1" showInputMessage="1" showErrorMessage="1" sqref="E49:F49" xr:uid="{DCE6DBC9-C0DD-4168-B069-83D22C99E1B6}">
      <formula1>"申請あり,申請なし"</formula1>
    </dataValidation>
  </dataValidations>
  <pageMargins left="0.74803149606299213" right="0.43307086614173229" top="0.48" bottom="0.52" header="0.19685039370078741" footer="0.23622047244094491"/>
  <pageSetup paperSize="9" scale="86"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AE5D-B311-4ED3-9797-8D4AC9D73A88}">
  <sheetPr>
    <pageSetUpPr fitToPage="1"/>
  </sheetPr>
  <dimension ref="A1:CS265"/>
  <sheetViews>
    <sheetView view="pageBreakPreview" topLeftCell="A27" zoomScaleNormal="100" zoomScaleSheetLayoutView="100" workbookViewId="0">
      <selection activeCell="F46" sqref="F46"/>
    </sheetView>
  </sheetViews>
  <sheetFormatPr defaultColWidth="9" defaultRowHeight="14"/>
  <cols>
    <col min="1" max="1" width="2.6328125" style="17" customWidth="1"/>
    <col min="2" max="2" width="17.6328125" style="17" customWidth="1"/>
    <col min="3" max="3" width="34" style="17" customWidth="1"/>
    <col min="4" max="4" width="12.453125" style="19" customWidth="1"/>
    <col min="5" max="5" width="7.90625" style="19" customWidth="1"/>
    <col min="6" max="6" width="8.1796875" style="19" customWidth="1"/>
    <col min="7" max="7" width="10.90625" style="17" customWidth="1"/>
    <col min="8" max="8" width="3.08984375" style="17" customWidth="1"/>
    <col min="9" max="9" width="4.816406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198</v>
      </c>
      <c r="C2" s="15"/>
      <c r="D2" s="20"/>
      <c r="E2" s="20"/>
      <c r="F2" s="20"/>
      <c r="G2" s="15"/>
      <c r="H2" s="15"/>
    </row>
    <row r="3" spans="1:97" ht="43.5" customHeight="1" thickBot="1">
      <c r="A3" s="15"/>
      <c r="B3" s="281" t="s">
        <v>187</v>
      </c>
      <c r="C3" s="282"/>
      <c r="D3" s="282"/>
      <c r="E3" s="282"/>
      <c r="F3" s="282"/>
      <c r="G3" s="282"/>
      <c r="H3" s="137"/>
      <c r="J3" s="265" t="s">
        <v>206</v>
      </c>
      <c r="K3" s="265"/>
      <c r="L3" s="265"/>
    </row>
    <row r="4" spans="1:97" ht="20.149999999999999" customHeight="1">
      <c r="A4" s="15"/>
      <c r="B4" s="139" t="s">
        <v>48</v>
      </c>
      <c r="C4" s="251"/>
      <c r="D4" s="251"/>
      <c r="E4" s="251"/>
      <c r="F4" s="251"/>
      <c r="G4" s="252"/>
      <c r="H4" s="137"/>
      <c r="I4" s="138"/>
      <c r="J4" s="138"/>
      <c r="K4" s="138"/>
    </row>
    <row r="5" spans="1:97" ht="25" customHeight="1" thickBot="1">
      <c r="A5" s="15"/>
      <c r="B5" s="140" t="s">
        <v>203</v>
      </c>
      <c r="C5" s="253"/>
      <c r="D5" s="253"/>
      <c r="E5" s="253"/>
      <c r="F5" s="253"/>
      <c r="G5" s="254"/>
      <c r="H5" s="137"/>
      <c r="I5" s="138"/>
      <c r="J5" s="138"/>
      <c r="K5" s="138"/>
    </row>
    <row r="6" spans="1:97" ht="12" customHeight="1" thickBot="1">
      <c r="A6" s="15"/>
      <c r="B6" s="136"/>
      <c r="C6" s="137"/>
      <c r="D6" s="137"/>
      <c r="E6" s="137"/>
      <c r="F6" s="137"/>
      <c r="G6" s="137"/>
      <c r="H6" s="137"/>
      <c r="I6" s="138"/>
      <c r="J6" s="138"/>
      <c r="K6" s="138"/>
    </row>
    <row r="7" spans="1:97" ht="19.5" customHeight="1" thickBot="1">
      <c r="A7" s="15"/>
      <c r="B7" s="283" t="s">
        <v>180</v>
      </c>
      <c r="C7" s="284"/>
      <c r="D7" s="285" t="s">
        <v>186</v>
      </c>
      <c r="E7" s="286"/>
      <c r="F7" s="287"/>
      <c r="G7" s="137"/>
      <c r="H7" s="137"/>
      <c r="J7" s="21"/>
    </row>
    <row r="8" spans="1:97" ht="17.25" customHeight="1" thickTop="1">
      <c r="A8" s="15">
        <v>1</v>
      </c>
      <c r="B8" s="247"/>
      <c r="C8" s="248"/>
      <c r="D8" s="249"/>
      <c r="E8" s="250"/>
      <c r="F8" s="141" t="s">
        <v>185</v>
      </c>
      <c r="G8" s="137"/>
      <c r="H8" s="137"/>
      <c r="J8" s="21"/>
    </row>
    <row r="9" spans="1:97" ht="17.25" customHeight="1">
      <c r="A9" s="15">
        <v>2</v>
      </c>
      <c r="B9" s="277"/>
      <c r="C9" s="278"/>
      <c r="D9" s="279"/>
      <c r="E9" s="280"/>
      <c r="F9" s="142" t="s">
        <v>185</v>
      </c>
      <c r="G9" s="137"/>
      <c r="H9" s="137"/>
      <c r="J9" s="21"/>
    </row>
    <row r="10" spans="1:97" ht="17.25" customHeight="1">
      <c r="A10" s="15">
        <v>3</v>
      </c>
      <c r="B10" s="277"/>
      <c r="C10" s="278"/>
      <c r="D10" s="279"/>
      <c r="E10" s="280"/>
      <c r="F10" s="142" t="s">
        <v>185</v>
      </c>
      <c r="G10" s="137"/>
      <c r="H10" s="137"/>
      <c r="J10" s="21"/>
    </row>
    <row r="11" spans="1:97" ht="17.25" customHeight="1">
      <c r="A11" s="15">
        <v>4</v>
      </c>
      <c r="B11" s="277"/>
      <c r="C11" s="278"/>
      <c r="D11" s="279"/>
      <c r="E11" s="280"/>
      <c r="F11" s="142" t="s">
        <v>185</v>
      </c>
      <c r="G11" s="137"/>
      <c r="H11" s="137"/>
      <c r="J11" s="21"/>
    </row>
    <row r="12" spans="1:97" ht="17.25" customHeight="1" thickBot="1">
      <c r="A12" s="15">
        <v>5</v>
      </c>
      <c r="B12" s="274"/>
      <c r="C12" s="275"/>
      <c r="D12" s="253"/>
      <c r="E12" s="276"/>
      <c r="F12" s="143" t="s">
        <v>185</v>
      </c>
      <c r="G12" s="137"/>
      <c r="H12" s="137"/>
      <c r="J12" s="21"/>
    </row>
    <row r="13" spans="1:97" ht="12" customHeight="1" thickBot="1">
      <c r="A13" s="15"/>
      <c r="B13" s="136"/>
      <c r="C13" s="137"/>
      <c r="D13" s="137"/>
      <c r="E13" s="137"/>
      <c r="F13" s="168"/>
      <c r="G13" s="137"/>
      <c r="H13" s="137"/>
      <c r="J13" s="21"/>
    </row>
    <row r="14" spans="1:97" ht="19.5" customHeight="1" thickBot="1">
      <c r="A14" s="15"/>
      <c r="B14" s="144" t="s">
        <v>33</v>
      </c>
      <c r="C14" s="145" t="s">
        <v>34</v>
      </c>
      <c r="D14" s="145" t="s">
        <v>35</v>
      </c>
      <c r="E14" s="145" t="s">
        <v>36</v>
      </c>
      <c r="F14" s="146" t="s">
        <v>6</v>
      </c>
      <c r="G14" s="147" t="s">
        <v>37</v>
      </c>
      <c r="H14" s="169"/>
    </row>
    <row r="15" spans="1:97" ht="16.5" customHeight="1" thickTop="1">
      <c r="A15" s="148">
        <v>1</v>
      </c>
      <c r="B15" s="4"/>
      <c r="C15" s="5"/>
      <c r="D15" s="6"/>
      <c r="E15" s="7"/>
      <c r="F15" s="8"/>
      <c r="G15" s="22" t="str">
        <f t="shared" ref="G15:G44" si="0">IF(D15="","",D15*E15)</f>
        <v/>
      </c>
      <c r="H15" s="170"/>
    </row>
    <row r="16" spans="1:97" ht="16.5" customHeight="1">
      <c r="A16" s="148">
        <v>2</v>
      </c>
      <c r="B16" s="4"/>
      <c r="C16" s="9"/>
      <c r="D16" s="10"/>
      <c r="E16" s="11"/>
      <c r="F16" s="8"/>
      <c r="G16" s="22" t="str">
        <f t="shared" si="0"/>
        <v/>
      </c>
      <c r="H16" s="170"/>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6.5" customHeight="1">
      <c r="A17" s="148">
        <v>3</v>
      </c>
      <c r="B17" s="4"/>
      <c r="C17" s="9"/>
      <c r="D17" s="10"/>
      <c r="E17" s="11"/>
      <c r="F17" s="8"/>
      <c r="G17" s="22" t="str">
        <f t="shared" si="0"/>
        <v/>
      </c>
      <c r="H17" s="170"/>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6.5" customHeight="1">
      <c r="A18" s="148">
        <v>4</v>
      </c>
      <c r="B18" s="4"/>
      <c r="C18" s="9"/>
      <c r="D18" s="10"/>
      <c r="E18" s="11"/>
      <c r="F18" s="8"/>
      <c r="G18" s="22" t="str">
        <f t="shared" si="0"/>
        <v/>
      </c>
      <c r="H18" s="170"/>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6.5" customHeight="1">
      <c r="A19" s="148">
        <v>5</v>
      </c>
      <c r="B19" s="4"/>
      <c r="C19" s="9"/>
      <c r="D19" s="10"/>
      <c r="E19" s="11"/>
      <c r="F19" s="8"/>
      <c r="G19" s="22" t="str">
        <f t="shared" si="0"/>
        <v/>
      </c>
      <c r="H19" s="170"/>
      <c r="K19" s="109"/>
      <c r="L19" s="266"/>
      <c r="M19" s="266"/>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6.5" customHeight="1">
      <c r="A20" s="148">
        <v>6</v>
      </c>
      <c r="B20" s="4"/>
      <c r="C20" s="9"/>
      <c r="D20" s="10"/>
      <c r="E20" s="11"/>
      <c r="F20" s="8"/>
      <c r="G20" s="22" t="str">
        <f t="shared" si="0"/>
        <v/>
      </c>
      <c r="H20" s="170"/>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6.5" customHeight="1">
      <c r="A21" s="148">
        <v>7</v>
      </c>
      <c r="B21" s="4"/>
      <c r="C21" s="9"/>
      <c r="D21" s="10"/>
      <c r="E21" s="11"/>
      <c r="F21" s="8"/>
      <c r="G21" s="22" t="str">
        <f t="shared" si="0"/>
        <v/>
      </c>
      <c r="H21" s="170"/>
      <c r="K21" s="150" t="str">
        <f>D45</f>
        <v>都内</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6.5" customHeight="1">
      <c r="A22" s="148">
        <v>8</v>
      </c>
      <c r="B22" s="4"/>
      <c r="C22" s="9"/>
      <c r="D22" s="10"/>
      <c r="E22" s="11"/>
      <c r="F22" s="8"/>
      <c r="G22" s="22" t="str">
        <f t="shared" si="0"/>
        <v/>
      </c>
      <c r="H22" s="170"/>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6.5" customHeight="1">
      <c r="A23" s="148">
        <v>9</v>
      </c>
      <c r="B23" s="4"/>
      <c r="C23" s="9"/>
      <c r="D23" s="10"/>
      <c r="E23" s="11"/>
      <c r="F23" s="8"/>
      <c r="G23" s="22" t="str">
        <f t="shared" si="0"/>
        <v/>
      </c>
      <c r="H23" s="170"/>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6.5" customHeight="1">
      <c r="A24" s="148">
        <v>10</v>
      </c>
      <c r="B24" s="4"/>
      <c r="C24" s="9"/>
      <c r="D24" s="10"/>
      <c r="E24" s="11"/>
      <c r="F24" s="8"/>
      <c r="G24" s="22" t="str">
        <f t="shared" si="0"/>
        <v/>
      </c>
      <c r="H24" s="170"/>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6.5" customHeight="1">
      <c r="A25" s="148">
        <v>11</v>
      </c>
      <c r="B25" s="4"/>
      <c r="C25" s="9"/>
      <c r="D25" s="10"/>
      <c r="E25" s="11"/>
      <c r="F25" s="8"/>
      <c r="G25" s="22" t="str">
        <f t="shared" si="0"/>
        <v/>
      </c>
      <c r="H25" s="170"/>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6.5" customHeight="1">
      <c r="A26" s="148">
        <v>12</v>
      </c>
      <c r="B26" s="4"/>
      <c r="C26" s="9"/>
      <c r="D26" s="10"/>
      <c r="E26" s="11"/>
      <c r="F26" s="8"/>
      <c r="G26" s="22" t="str">
        <f t="shared" si="0"/>
        <v/>
      </c>
      <c r="H26" s="170"/>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6.5" customHeight="1">
      <c r="A27" s="148">
        <v>13</v>
      </c>
      <c r="B27" s="4"/>
      <c r="C27" s="9"/>
      <c r="D27" s="10"/>
      <c r="E27" s="11"/>
      <c r="F27" s="8"/>
      <c r="G27" s="22" t="str">
        <f t="shared" si="0"/>
        <v/>
      </c>
      <c r="H27" s="170"/>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6.5" customHeight="1">
      <c r="A28" s="148">
        <v>14</v>
      </c>
      <c r="B28" s="4"/>
      <c r="C28" s="9"/>
      <c r="D28" s="10"/>
      <c r="E28" s="11"/>
      <c r="F28" s="8"/>
      <c r="G28" s="22" t="str">
        <f t="shared" si="0"/>
        <v/>
      </c>
      <c r="H28" s="170"/>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6.5" customHeight="1">
      <c r="A29" s="148">
        <v>15</v>
      </c>
      <c r="B29" s="4"/>
      <c r="C29" s="9"/>
      <c r="D29" s="10"/>
      <c r="E29" s="11"/>
      <c r="F29" s="8"/>
      <c r="G29" s="22" t="str">
        <f t="shared" si="0"/>
        <v/>
      </c>
      <c r="H29" s="170"/>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6.5" customHeight="1">
      <c r="A30" s="148">
        <v>16</v>
      </c>
      <c r="B30" s="4"/>
      <c r="C30" s="9"/>
      <c r="D30" s="10"/>
      <c r="E30" s="11"/>
      <c r="F30" s="8"/>
      <c r="G30" s="22" t="str">
        <f t="shared" si="0"/>
        <v/>
      </c>
      <c r="H30" s="170"/>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6.5" customHeight="1">
      <c r="A31" s="148">
        <v>17</v>
      </c>
      <c r="B31" s="4"/>
      <c r="C31" s="9"/>
      <c r="D31" s="10"/>
      <c r="E31" s="11"/>
      <c r="F31" s="8"/>
      <c r="G31" s="22" t="str">
        <f t="shared" si="0"/>
        <v/>
      </c>
      <c r="H31" s="170"/>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6.5" customHeight="1">
      <c r="A32" s="148">
        <v>18</v>
      </c>
      <c r="B32" s="4"/>
      <c r="C32" s="9"/>
      <c r="D32" s="10"/>
      <c r="E32" s="11"/>
      <c r="F32" s="8"/>
      <c r="G32" s="22" t="str">
        <f t="shared" si="0"/>
        <v/>
      </c>
      <c r="H32" s="170"/>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6.5" customHeight="1">
      <c r="A33" s="148">
        <v>19</v>
      </c>
      <c r="B33" s="4"/>
      <c r="C33" s="9"/>
      <c r="D33" s="10"/>
      <c r="E33" s="11"/>
      <c r="F33" s="8"/>
      <c r="G33" s="22" t="str">
        <f t="shared" si="0"/>
        <v/>
      </c>
      <c r="H33" s="170"/>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6.5" customHeight="1">
      <c r="A34" s="148">
        <v>20</v>
      </c>
      <c r="B34" s="4"/>
      <c r="C34" s="9"/>
      <c r="D34" s="10"/>
      <c r="E34" s="11"/>
      <c r="F34" s="8"/>
      <c r="G34" s="22" t="str">
        <f t="shared" si="0"/>
        <v/>
      </c>
      <c r="H34" s="170"/>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6.5" customHeight="1">
      <c r="A35" s="148">
        <v>21</v>
      </c>
      <c r="B35" s="4"/>
      <c r="C35" s="9"/>
      <c r="D35" s="10"/>
      <c r="E35" s="11"/>
      <c r="F35" s="8"/>
      <c r="G35" s="22" t="str">
        <f t="shared" si="0"/>
        <v/>
      </c>
      <c r="H35" s="170"/>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6.5" customHeight="1">
      <c r="A36" s="148">
        <v>22</v>
      </c>
      <c r="B36" s="4"/>
      <c r="C36" s="9"/>
      <c r="D36" s="10"/>
      <c r="E36" s="11"/>
      <c r="F36" s="8"/>
      <c r="G36" s="22" t="str">
        <f t="shared" si="0"/>
        <v/>
      </c>
      <c r="H36" s="170"/>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6.5" customHeight="1">
      <c r="A37" s="148">
        <v>23</v>
      </c>
      <c r="B37" s="4"/>
      <c r="C37" s="9"/>
      <c r="D37" s="10"/>
      <c r="E37" s="11"/>
      <c r="F37" s="8"/>
      <c r="G37" s="22" t="str">
        <f t="shared" si="0"/>
        <v/>
      </c>
      <c r="H37" s="170"/>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6.5" customHeight="1">
      <c r="A38" s="148">
        <v>24</v>
      </c>
      <c r="B38" s="4"/>
      <c r="C38" s="9"/>
      <c r="D38" s="10"/>
      <c r="E38" s="11"/>
      <c r="F38" s="8"/>
      <c r="G38" s="22" t="str">
        <f t="shared" si="0"/>
        <v/>
      </c>
      <c r="H38" s="170"/>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6.5" customHeight="1">
      <c r="A39" s="148">
        <v>25</v>
      </c>
      <c r="B39" s="4"/>
      <c r="C39" s="9"/>
      <c r="D39" s="10"/>
      <c r="E39" s="11"/>
      <c r="F39" s="8"/>
      <c r="G39" s="22" t="str">
        <f t="shared" si="0"/>
        <v/>
      </c>
      <c r="H39" s="170"/>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6.5" customHeight="1">
      <c r="A40" s="148">
        <v>26</v>
      </c>
      <c r="B40" s="4"/>
      <c r="C40" s="9"/>
      <c r="D40" s="10"/>
      <c r="E40" s="11"/>
      <c r="F40" s="8"/>
      <c r="G40" s="22" t="str">
        <f t="shared" si="0"/>
        <v/>
      </c>
      <c r="H40" s="170"/>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6.5" customHeight="1">
      <c r="A41" s="148">
        <v>27</v>
      </c>
      <c r="B41" s="4"/>
      <c r="C41" s="9"/>
      <c r="D41" s="10"/>
      <c r="E41" s="11"/>
      <c r="F41" s="8"/>
      <c r="G41" s="22" t="str">
        <f t="shared" si="0"/>
        <v/>
      </c>
      <c r="H41" s="170"/>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6.5" customHeight="1">
      <c r="A42" s="148">
        <v>28</v>
      </c>
      <c r="B42" s="4"/>
      <c r="C42" s="9"/>
      <c r="D42" s="10"/>
      <c r="E42" s="11"/>
      <c r="F42" s="8"/>
      <c r="G42" s="22" t="str">
        <f t="shared" si="0"/>
        <v/>
      </c>
      <c r="H42" s="170"/>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6.5" customHeight="1">
      <c r="A43" s="148">
        <v>29</v>
      </c>
      <c r="B43" s="4"/>
      <c r="C43" s="9"/>
      <c r="D43" s="10"/>
      <c r="E43" s="11"/>
      <c r="F43" s="8"/>
      <c r="G43" s="22" t="str">
        <f t="shared" si="0"/>
        <v/>
      </c>
      <c r="H43" s="170"/>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6.5" customHeight="1" thickBot="1">
      <c r="A44" s="148">
        <v>30</v>
      </c>
      <c r="B44" s="39"/>
      <c r="C44" s="40"/>
      <c r="D44" s="41"/>
      <c r="E44" s="42"/>
      <c r="F44" s="43"/>
      <c r="G44" s="155" t="str">
        <f t="shared" si="0"/>
        <v/>
      </c>
      <c r="H44" s="170"/>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7.25" customHeight="1">
      <c r="A45" s="15"/>
      <c r="B45" s="267" t="s">
        <v>109</v>
      </c>
      <c r="C45" s="268"/>
      <c r="D45" s="171" t="s">
        <v>50</v>
      </c>
      <c r="E45" s="79"/>
      <c r="F45" s="157" t="s">
        <v>87</v>
      </c>
      <c r="G45" s="48">
        <f>L22*E45</f>
        <v>0</v>
      </c>
      <c r="H45" s="166"/>
      <c r="I45" s="172" t="s">
        <v>228</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21" customHeight="1">
      <c r="A46" s="160"/>
      <c r="B46" s="173" t="s">
        <v>184</v>
      </c>
      <c r="C46" s="175"/>
      <c r="D46" s="175"/>
      <c r="E46" s="162" t="s">
        <v>227</v>
      </c>
      <c r="F46" s="175"/>
      <c r="G46" s="71" t="str">
        <f>IF((C46+D46)&gt;F46*1/2,"対象","対象外")</f>
        <v>対象外</v>
      </c>
      <c r="H46" s="167"/>
      <c r="I46" s="163"/>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7.25" customHeight="1">
      <c r="A47" s="160"/>
      <c r="B47" s="256" t="s">
        <v>108</v>
      </c>
      <c r="C47" s="257"/>
      <c r="D47" s="258">
        <f>SUMIF($B$15:$B$44,"&lt;&gt;"&amp;"▼助成対象外",$G$15:$G$44)</f>
        <v>0</v>
      </c>
      <c r="E47" s="259"/>
      <c r="F47" s="260"/>
      <c r="G47" s="45">
        <f>IF(OR(G45=0,ISERROR(D47)),0,IF(AND(D47&lt;0,G46="対象外"),0,D47))</f>
        <v>0</v>
      </c>
      <c r="H47" s="166"/>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7.25" customHeight="1">
      <c r="A48" s="160"/>
      <c r="B48" s="256" t="s">
        <v>107</v>
      </c>
      <c r="C48" s="257"/>
      <c r="D48" s="258">
        <f>SUMIF($B$15:$B$44,"▼助成対象外",$G$15:$G$44)</f>
        <v>0</v>
      </c>
      <c r="E48" s="259"/>
      <c r="F48" s="260"/>
      <c r="G48" s="45">
        <f>IF(OR(G45=0,ISERROR(D48)),0,IF(D48&lt;0,0,D48))</f>
        <v>0</v>
      </c>
      <c r="H48" s="166"/>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7.25" customHeight="1" thickBot="1">
      <c r="A49" s="15"/>
      <c r="B49" s="261" t="s">
        <v>38</v>
      </c>
      <c r="C49" s="262"/>
      <c r="D49" s="50" t="s">
        <v>39</v>
      </c>
      <c r="E49" s="263" t="s">
        <v>183</v>
      </c>
      <c r="F49" s="264"/>
      <c r="G49" s="13"/>
      <c r="H49" s="170"/>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69" t="s">
        <v>212</v>
      </c>
      <c r="C50" s="270"/>
      <c r="D50" s="271">
        <f>IF(E49=K32,L32,IF(E49=K33,L33,""))</f>
        <v>0</v>
      </c>
      <c r="E50" s="272"/>
      <c r="F50" s="273"/>
      <c r="G50" s="47">
        <f>IF(OR(G45=0,ISERROR(D50)),0,IF(D50&lt;0,0,D50))</f>
        <v>0</v>
      </c>
      <c r="H50" s="166"/>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ht="9" customHeight="1">
      <c r="A51" s="15"/>
      <c r="B51" s="255" t="s">
        <v>40</v>
      </c>
      <c r="C51" s="255"/>
      <c r="D51" s="255"/>
      <c r="E51" s="255"/>
      <c r="F51" s="255"/>
      <c r="G51" s="255"/>
      <c r="H51" s="174"/>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algorithmName="SHA-512" hashValue="YAmMpKOYz5w7AZJgEDR/cUx97DuFQsmD1ZTWDMfHThAtY9j8vcjddcddn6mslLz8zXIhiBbqBxivE2XAW54+vQ==" saltValue="uE9qoIu2A02J7Mb4N6Bjgg==" spinCount="100000" sheet="1" formatCells="0" formatColumns="0" formatRows="0" selectLockedCells="1"/>
  <mergeCells count="27">
    <mergeCell ref="J3:L3"/>
    <mergeCell ref="L19:M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 ref="B51:G51"/>
    <mergeCell ref="B47:C47"/>
    <mergeCell ref="D47:F47"/>
    <mergeCell ref="B48:C48"/>
    <mergeCell ref="D48:F48"/>
    <mergeCell ref="B49:C49"/>
    <mergeCell ref="E49:F49"/>
  </mergeCells>
  <phoneticPr fontId="3"/>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D91142D1-743F-49A0-B3B7-01016D88B6BF}">
      <formula1>"申請あり,申請なし"</formula1>
    </dataValidation>
    <dataValidation type="list" allowBlank="1" showInputMessage="1" showErrorMessage="1" sqref="B15:B44" xr:uid="{FB789AD2-73FD-41FB-B598-E98B7CF8DA16}">
      <formula1>"設計費,設備費,工事費,諸経費,▼助成対象外"</formula1>
    </dataValidation>
    <dataValidation imeMode="off" allowBlank="1" showInputMessage="1" showErrorMessage="1" sqref="D22:E44 D16:D21 G49:H49 D15:E15 G15:H44" xr:uid="{FEA18EB8-DA00-46B8-858F-1BEF70F41738}"/>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C4A1-0009-4C32-A66E-6828AC4D56EF}">
  <sheetPr>
    <pageSetUpPr fitToPage="1"/>
  </sheetPr>
  <dimension ref="A1:CS265"/>
  <sheetViews>
    <sheetView view="pageBreakPreview" zoomScaleNormal="100" zoomScaleSheetLayoutView="100" workbookViewId="0">
      <selection activeCell="D8" sqref="D8:E8"/>
    </sheetView>
  </sheetViews>
  <sheetFormatPr defaultColWidth="9" defaultRowHeight="14"/>
  <cols>
    <col min="1" max="1" width="2.6328125" style="17" customWidth="1"/>
    <col min="2" max="2" width="16.81640625" style="17" customWidth="1"/>
    <col min="3" max="3" width="36.81640625" style="17" customWidth="1"/>
    <col min="4" max="4" width="12.453125" style="19" customWidth="1"/>
    <col min="5" max="6" width="7.6328125" style="19" customWidth="1"/>
    <col min="7" max="7" width="13.08984375" style="17" customWidth="1"/>
    <col min="8" max="8" width="3" style="17" customWidth="1"/>
    <col min="9" max="9" width="2.36328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199</v>
      </c>
      <c r="C2" s="15"/>
      <c r="D2" s="20"/>
      <c r="E2" s="20"/>
      <c r="F2" s="20"/>
      <c r="G2" s="15"/>
      <c r="H2" s="15"/>
    </row>
    <row r="3" spans="1:97" ht="42.75" customHeight="1" thickBot="1">
      <c r="A3" s="15"/>
      <c r="B3" s="281" t="s">
        <v>188</v>
      </c>
      <c r="C3" s="282"/>
      <c r="D3" s="282"/>
      <c r="E3" s="282"/>
      <c r="F3" s="282"/>
      <c r="G3" s="282"/>
      <c r="H3" s="137"/>
      <c r="J3" s="265" t="s">
        <v>206</v>
      </c>
      <c r="K3" s="265"/>
      <c r="L3" s="265"/>
    </row>
    <row r="4" spans="1:97" ht="20.149999999999999" customHeight="1">
      <c r="A4" s="15"/>
      <c r="B4" s="139" t="s">
        <v>48</v>
      </c>
      <c r="C4" s="251"/>
      <c r="D4" s="251"/>
      <c r="E4" s="251"/>
      <c r="F4" s="251"/>
      <c r="G4" s="252"/>
      <c r="H4" s="137"/>
      <c r="I4" s="138"/>
      <c r="J4" s="138"/>
      <c r="K4" s="138"/>
    </row>
    <row r="5" spans="1:97" ht="25" customHeight="1" thickBot="1">
      <c r="A5" s="15"/>
      <c r="B5" s="140" t="s">
        <v>203</v>
      </c>
      <c r="C5" s="253"/>
      <c r="D5" s="253"/>
      <c r="E5" s="253"/>
      <c r="F5" s="253"/>
      <c r="G5" s="254"/>
      <c r="H5" s="137"/>
      <c r="I5" s="138"/>
      <c r="J5" s="138"/>
      <c r="K5" s="138"/>
    </row>
    <row r="6" spans="1:97" ht="9.75" customHeight="1" thickBot="1">
      <c r="A6" s="15"/>
      <c r="B6" s="136"/>
      <c r="C6" s="137"/>
      <c r="D6" s="137"/>
      <c r="E6" s="137"/>
      <c r="F6" s="137"/>
      <c r="G6" s="137"/>
      <c r="H6" s="137"/>
      <c r="I6" s="138"/>
      <c r="J6" s="138"/>
      <c r="K6" s="138"/>
    </row>
    <row r="7" spans="1:97" ht="19.5" customHeight="1" thickBot="1">
      <c r="A7" s="15"/>
      <c r="B7" s="283" t="s">
        <v>180</v>
      </c>
      <c r="C7" s="284"/>
      <c r="D7" s="285" t="s">
        <v>186</v>
      </c>
      <c r="E7" s="286"/>
      <c r="F7" s="287"/>
      <c r="G7" s="137"/>
      <c r="H7" s="137"/>
      <c r="J7" s="21"/>
    </row>
    <row r="8" spans="1:97" ht="19.5" customHeight="1" thickTop="1">
      <c r="A8" s="15">
        <v>1</v>
      </c>
      <c r="B8" s="247"/>
      <c r="C8" s="248"/>
      <c r="D8" s="249"/>
      <c r="E8" s="250"/>
      <c r="F8" s="141" t="s">
        <v>185</v>
      </c>
      <c r="G8" s="137"/>
      <c r="H8" s="137"/>
      <c r="J8" s="21"/>
    </row>
    <row r="9" spans="1:97" ht="19.5" customHeight="1">
      <c r="A9" s="15">
        <v>2</v>
      </c>
      <c r="B9" s="277"/>
      <c r="C9" s="278"/>
      <c r="D9" s="279"/>
      <c r="E9" s="280"/>
      <c r="F9" s="142" t="s">
        <v>185</v>
      </c>
      <c r="G9" s="137"/>
      <c r="H9" s="137"/>
      <c r="J9" s="21"/>
    </row>
    <row r="10" spans="1:97" ht="19.5" customHeight="1">
      <c r="A10" s="15">
        <v>3</v>
      </c>
      <c r="B10" s="277"/>
      <c r="C10" s="278"/>
      <c r="D10" s="279"/>
      <c r="E10" s="280"/>
      <c r="F10" s="142" t="s">
        <v>185</v>
      </c>
      <c r="G10" s="137"/>
      <c r="H10" s="137"/>
      <c r="J10" s="21"/>
    </row>
    <row r="11" spans="1:97" ht="19.5" customHeight="1">
      <c r="A11" s="15">
        <v>4</v>
      </c>
      <c r="B11" s="277"/>
      <c r="C11" s="278"/>
      <c r="D11" s="279"/>
      <c r="E11" s="280"/>
      <c r="F11" s="142" t="s">
        <v>185</v>
      </c>
      <c r="G11" s="137"/>
      <c r="H11" s="137"/>
      <c r="J11" s="21"/>
    </row>
    <row r="12" spans="1:97" ht="19.5" customHeight="1" thickBot="1">
      <c r="A12" s="15">
        <v>5</v>
      </c>
      <c r="B12" s="274"/>
      <c r="C12" s="275"/>
      <c r="D12" s="253"/>
      <c r="E12" s="276"/>
      <c r="F12" s="143" t="s">
        <v>185</v>
      </c>
      <c r="G12" s="137"/>
      <c r="H12" s="137"/>
      <c r="J12" s="21"/>
    </row>
    <row r="13" spans="1:97" ht="11.25" customHeight="1" thickBot="1">
      <c r="A13" s="15"/>
      <c r="B13" s="136"/>
      <c r="C13" s="137"/>
      <c r="D13" s="137"/>
      <c r="E13" s="137"/>
      <c r="F13" s="168"/>
      <c r="G13" s="137"/>
      <c r="H13" s="137"/>
      <c r="J13" s="21"/>
    </row>
    <row r="14" spans="1:97" ht="19.5" customHeight="1" thickBot="1">
      <c r="A14" s="15"/>
      <c r="B14" s="144" t="s">
        <v>33</v>
      </c>
      <c r="C14" s="145" t="s">
        <v>34</v>
      </c>
      <c r="D14" s="145" t="s">
        <v>35</v>
      </c>
      <c r="E14" s="145" t="s">
        <v>36</v>
      </c>
      <c r="F14" s="146" t="s">
        <v>6</v>
      </c>
      <c r="G14" s="147" t="s">
        <v>37</v>
      </c>
      <c r="H14" s="169"/>
    </row>
    <row r="15" spans="1:97" ht="15.75" customHeight="1" thickTop="1">
      <c r="A15" s="148">
        <v>1</v>
      </c>
      <c r="B15" s="4"/>
      <c r="C15" s="5"/>
      <c r="D15" s="6"/>
      <c r="E15" s="7"/>
      <c r="F15" s="8"/>
      <c r="G15" s="22" t="str">
        <f t="shared" ref="G15:G44" si="0">IF(D15="","",D15*E15)</f>
        <v/>
      </c>
      <c r="H15" s="170"/>
    </row>
    <row r="16" spans="1:97" ht="15.75" customHeight="1">
      <c r="A16" s="148">
        <v>2</v>
      </c>
      <c r="B16" s="4"/>
      <c r="C16" s="9"/>
      <c r="D16" s="10"/>
      <c r="E16" s="11"/>
      <c r="F16" s="8"/>
      <c r="G16" s="22" t="str">
        <f t="shared" si="0"/>
        <v/>
      </c>
      <c r="H16" s="170"/>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5.75" customHeight="1">
      <c r="A17" s="148">
        <v>3</v>
      </c>
      <c r="B17" s="4"/>
      <c r="C17" s="9"/>
      <c r="D17" s="10"/>
      <c r="E17" s="11"/>
      <c r="F17" s="8"/>
      <c r="G17" s="22" t="str">
        <f t="shared" si="0"/>
        <v/>
      </c>
      <c r="H17" s="170"/>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5.75" customHeight="1">
      <c r="A18" s="148">
        <v>4</v>
      </c>
      <c r="B18" s="4"/>
      <c r="C18" s="9"/>
      <c r="D18" s="10"/>
      <c r="E18" s="11"/>
      <c r="F18" s="8"/>
      <c r="G18" s="22" t="str">
        <f t="shared" si="0"/>
        <v/>
      </c>
      <c r="H18" s="170"/>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5.75" customHeight="1">
      <c r="A19" s="148">
        <v>5</v>
      </c>
      <c r="B19" s="4"/>
      <c r="C19" s="9"/>
      <c r="D19" s="10"/>
      <c r="E19" s="11"/>
      <c r="F19" s="8"/>
      <c r="G19" s="22" t="str">
        <f t="shared" si="0"/>
        <v/>
      </c>
      <c r="H19" s="170"/>
      <c r="K19" s="109"/>
      <c r="L19" s="266"/>
      <c r="M19" s="266"/>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5.75" customHeight="1">
      <c r="A20" s="148">
        <v>6</v>
      </c>
      <c r="B20" s="4"/>
      <c r="C20" s="9"/>
      <c r="D20" s="10"/>
      <c r="E20" s="11"/>
      <c r="F20" s="8"/>
      <c r="G20" s="22" t="str">
        <f t="shared" si="0"/>
        <v/>
      </c>
      <c r="H20" s="170"/>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5.75" customHeight="1">
      <c r="A21" s="148">
        <v>7</v>
      </c>
      <c r="B21" s="4"/>
      <c r="C21" s="9"/>
      <c r="D21" s="10"/>
      <c r="E21" s="11"/>
      <c r="F21" s="8"/>
      <c r="G21" s="22" t="str">
        <f t="shared" si="0"/>
        <v/>
      </c>
      <c r="H21" s="170"/>
      <c r="K21" s="150" t="str">
        <f>D45</f>
        <v>都外</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5.75" customHeight="1">
      <c r="A22" s="148">
        <v>8</v>
      </c>
      <c r="B22" s="4"/>
      <c r="C22" s="9"/>
      <c r="D22" s="10"/>
      <c r="E22" s="11"/>
      <c r="F22" s="8"/>
      <c r="G22" s="22" t="str">
        <f t="shared" si="0"/>
        <v/>
      </c>
      <c r="H22" s="170"/>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5.75" customHeight="1">
      <c r="A23" s="148">
        <v>9</v>
      </c>
      <c r="B23" s="4"/>
      <c r="C23" s="9"/>
      <c r="D23" s="10"/>
      <c r="E23" s="11"/>
      <c r="F23" s="8"/>
      <c r="G23" s="22" t="str">
        <f t="shared" si="0"/>
        <v/>
      </c>
      <c r="H23" s="170"/>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5.75" customHeight="1">
      <c r="A24" s="148">
        <v>10</v>
      </c>
      <c r="B24" s="4"/>
      <c r="C24" s="9"/>
      <c r="D24" s="10"/>
      <c r="E24" s="11"/>
      <c r="F24" s="8"/>
      <c r="G24" s="22" t="str">
        <f t="shared" si="0"/>
        <v/>
      </c>
      <c r="H24" s="170"/>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5.75" customHeight="1">
      <c r="A25" s="148">
        <v>11</v>
      </c>
      <c r="B25" s="4"/>
      <c r="C25" s="9"/>
      <c r="D25" s="10"/>
      <c r="E25" s="11"/>
      <c r="F25" s="8"/>
      <c r="G25" s="22" t="str">
        <f t="shared" si="0"/>
        <v/>
      </c>
      <c r="H25" s="170"/>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5.75" customHeight="1">
      <c r="A26" s="148">
        <v>12</v>
      </c>
      <c r="B26" s="4"/>
      <c r="C26" s="9"/>
      <c r="D26" s="10"/>
      <c r="E26" s="11"/>
      <c r="F26" s="8"/>
      <c r="G26" s="22" t="str">
        <f t="shared" si="0"/>
        <v/>
      </c>
      <c r="H26" s="170"/>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5.75" customHeight="1">
      <c r="A27" s="148">
        <v>13</v>
      </c>
      <c r="B27" s="4"/>
      <c r="C27" s="9"/>
      <c r="D27" s="10"/>
      <c r="E27" s="11"/>
      <c r="F27" s="8"/>
      <c r="G27" s="22" t="str">
        <f t="shared" si="0"/>
        <v/>
      </c>
      <c r="H27" s="170"/>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5.75" customHeight="1">
      <c r="A28" s="148">
        <v>14</v>
      </c>
      <c r="B28" s="4"/>
      <c r="C28" s="9"/>
      <c r="D28" s="10"/>
      <c r="E28" s="11"/>
      <c r="F28" s="8"/>
      <c r="G28" s="22" t="str">
        <f t="shared" si="0"/>
        <v/>
      </c>
      <c r="H28" s="170"/>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5.75" customHeight="1">
      <c r="A29" s="148">
        <v>15</v>
      </c>
      <c r="B29" s="4"/>
      <c r="C29" s="9"/>
      <c r="D29" s="10"/>
      <c r="E29" s="11"/>
      <c r="F29" s="8"/>
      <c r="G29" s="22" t="str">
        <f t="shared" si="0"/>
        <v/>
      </c>
      <c r="H29" s="170"/>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5.75" customHeight="1">
      <c r="A30" s="148">
        <v>16</v>
      </c>
      <c r="B30" s="4"/>
      <c r="C30" s="9"/>
      <c r="D30" s="10"/>
      <c r="E30" s="11"/>
      <c r="F30" s="8"/>
      <c r="G30" s="22" t="str">
        <f t="shared" si="0"/>
        <v/>
      </c>
      <c r="H30" s="170"/>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5.75" customHeight="1">
      <c r="A31" s="148">
        <v>17</v>
      </c>
      <c r="B31" s="4"/>
      <c r="C31" s="9"/>
      <c r="D31" s="10"/>
      <c r="E31" s="11"/>
      <c r="F31" s="8"/>
      <c r="G31" s="22" t="str">
        <f t="shared" si="0"/>
        <v/>
      </c>
      <c r="H31" s="170"/>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5.75" customHeight="1">
      <c r="A32" s="148">
        <v>18</v>
      </c>
      <c r="B32" s="4"/>
      <c r="C32" s="9"/>
      <c r="D32" s="10"/>
      <c r="E32" s="11"/>
      <c r="F32" s="8"/>
      <c r="G32" s="22" t="str">
        <f t="shared" si="0"/>
        <v/>
      </c>
      <c r="H32" s="170"/>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5.75" customHeight="1">
      <c r="A33" s="148">
        <v>19</v>
      </c>
      <c r="B33" s="4"/>
      <c r="C33" s="9"/>
      <c r="D33" s="10"/>
      <c r="E33" s="11"/>
      <c r="F33" s="8"/>
      <c r="G33" s="22" t="str">
        <f t="shared" si="0"/>
        <v/>
      </c>
      <c r="H33" s="170"/>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5.75" customHeight="1">
      <c r="A34" s="148">
        <v>20</v>
      </c>
      <c r="B34" s="4"/>
      <c r="C34" s="9"/>
      <c r="D34" s="10"/>
      <c r="E34" s="11"/>
      <c r="F34" s="8"/>
      <c r="G34" s="22" t="str">
        <f t="shared" si="0"/>
        <v/>
      </c>
      <c r="H34" s="170"/>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5.75" customHeight="1">
      <c r="A35" s="148">
        <v>21</v>
      </c>
      <c r="B35" s="4"/>
      <c r="C35" s="9"/>
      <c r="D35" s="10"/>
      <c r="E35" s="11"/>
      <c r="F35" s="8"/>
      <c r="G35" s="22" t="str">
        <f t="shared" si="0"/>
        <v/>
      </c>
      <c r="H35" s="170"/>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5.75" customHeight="1">
      <c r="A36" s="148">
        <v>22</v>
      </c>
      <c r="B36" s="4"/>
      <c r="C36" s="9"/>
      <c r="D36" s="10"/>
      <c r="E36" s="11"/>
      <c r="F36" s="8"/>
      <c r="G36" s="22" t="str">
        <f t="shared" si="0"/>
        <v/>
      </c>
      <c r="H36" s="170"/>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5.75" customHeight="1">
      <c r="A37" s="148">
        <v>23</v>
      </c>
      <c r="B37" s="4"/>
      <c r="C37" s="9"/>
      <c r="D37" s="10"/>
      <c r="E37" s="11"/>
      <c r="F37" s="8"/>
      <c r="G37" s="22" t="str">
        <f t="shared" si="0"/>
        <v/>
      </c>
      <c r="H37" s="170"/>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5.75" customHeight="1">
      <c r="A38" s="148">
        <v>24</v>
      </c>
      <c r="B38" s="4"/>
      <c r="C38" s="9"/>
      <c r="D38" s="10"/>
      <c r="E38" s="11"/>
      <c r="F38" s="8"/>
      <c r="G38" s="22" t="str">
        <f t="shared" si="0"/>
        <v/>
      </c>
      <c r="H38" s="170"/>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5.75" customHeight="1">
      <c r="A39" s="148">
        <v>25</v>
      </c>
      <c r="B39" s="4"/>
      <c r="C39" s="9"/>
      <c r="D39" s="10"/>
      <c r="E39" s="11"/>
      <c r="F39" s="8"/>
      <c r="G39" s="22" t="str">
        <f t="shared" si="0"/>
        <v/>
      </c>
      <c r="H39" s="170"/>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5.75" customHeight="1">
      <c r="A40" s="148">
        <v>26</v>
      </c>
      <c r="B40" s="4"/>
      <c r="C40" s="9"/>
      <c r="D40" s="10"/>
      <c r="E40" s="11"/>
      <c r="F40" s="8"/>
      <c r="G40" s="22" t="str">
        <f t="shared" si="0"/>
        <v/>
      </c>
      <c r="H40" s="170"/>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5.75" customHeight="1">
      <c r="A41" s="148">
        <v>27</v>
      </c>
      <c r="B41" s="4"/>
      <c r="C41" s="9"/>
      <c r="D41" s="10"/>
      <c r="E41" s="11"/>
      <c r="F41" s="8"/>
      <c r="G41" s="22" t="str">
        <f t="shared" si="0"/>
        <v/>
      </c>
      <c r="H41" s="170"/>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5.75" customHeight="1">
      <c r="A42" s="148">
        <v>28</v>
      </c>
      <c r="B42" s="4"/>
      <c r="C42" s="9"/>
      <c r="D42" s="10"/>
      <c r="E42" s="11"/>
      <c r="F42" s="8"/>
      <c r="G42" s="22" t="str">
        <f t="shared" si="0"/>
        <v/>
      </c>
      <c r="H42" s="170"/>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5.75" customHeight="1">
      <c r="A43" s="148">
        <v>29</v>
      </c>
      <c r="B43" s="4"/>
      <c r="C43" s="9"/>
      <c r="D43" s="10"/>
      <c r="E43" s="11"/>
      <c r="F43" s="8"/>
      <c r="G43" s="22" t="str">
        <f t="shared" si="0"/>
        <v/>
      </c>
      <c r="H43" s="170"/>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5.75" customHeight="1" thickBot="1">
      <c r="A44" s="148">
        <v>30</v>
      </c>
      <c r="B44" s="39"/>
      <c r="C44" s="40"/>
      <c r="D44" s="41"/>
      <c r="E44" s="42"/>
      <c r="F44" s="43"/>
      <c r="G44" s="155" t="str">
        <f t="shared" si="0"/>
        <v/>
      </c>
      <c r="H44" s="170"/>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6.5" customHeight="1">
      <c r="A45" s="15"/>
      <c r="B45" s="267" t="s">
        <v>109</v>
      </c>
      <c r="C45" s="268"/>
      <c r="D45" s="171" t="s">
        <v>51</v>
      </c>
      <c r="E45" s="79"/>
      <c r="F45" s="157" t="s">
        <v>87</v>
      </c>
      <c r="G45" s="48">
        <f>L22*E45</f>
        <v>0</v>
      </c>
      <c r="H45" s="166"/>
      <c r="I45" s="172" t="s">
        <v>229</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16.5" customHeight="1">
      <c r="A46" s="160"/>
      <c r="B46" s="173" t="s">
        <v>184</v>
      </c>
      <c r="C46" s="175"/>
      <c r="D46" s="176"/>
      <c r="E46" s="162" t="s">
        <v>227</v>
      </c>
      <c r="F46" s="175"/>
      <c r="G46" s="71" t="str">
        <f>IF((C46+D46)&gt;=F46*1/2,"対象","対象外")</f>
        <v>対象</v>
      </c>
      <c r="H46" s="167"/>
      <c r="I46" s="163"/>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6.5" customHeight="1">
      <c r="A47" s="160"/>
      <c r="B47" s="256" t="s">
        <v>108</v>
      </c>
      <c r="C47" s="257"/>
      <c r="D47" s="258">
        <f>SUMIF($B$15:$B$44,"&lt;&gt;"&amp;"▼助成対象外",$G$15:$G$44)</f>
        <v>0</v>
      </c>
      <c r="E47" s="259"/>
      <c r="F47" s="260"/>
      <c r="G47" s="45">
        <f>IF(OR(G45=0,ISERROR(D47)),0,IF(AND(D47&lt;0,G46="対象外"),0,D47))</f>
        <v>0</v>
      </c>
      <c r="H47" s="166"/>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6.5" customHeight="1">
      <c r="A48" s="15"/>
      <c r="B48" s="256" t="s">
        <v>107</v>
      </c>
      <c r="C48" s="257"/>
      <c r="D48" s="258">
        <f>SUMIF($B$15:$B$44,"▼助成対象外",$G$15:$G$44)</f>
        <v>0</v>
      </c>
      <c r="E48" s="259"/>
      <c r="F48" s="260"/>
      <c r="G48" s="45">
        <f>IF(OR(G45=0,ISERROR(D48)),0,IF(D48&lt;0,0,D48))</f>
        <v>0</v>
      </c>
      <c r="H48" s="166"/>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6.5" customHeight="1" thickBot="1">
      <c r="A49" s="15"/>
      <c r="B49" s="261" t="s">
        <v>38</v>
      </c>
      <c r="C49" s="262"/>
      <c r="D49" s="50" t="s">
        <v>39</v>
      </c>
      <c r="E49" s="263"/>
      <c r="F49" s="264"/>
      <c r="G49" s="13"/>
      <c r="H49" s="170"/>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69" t="s">
        <v>213</v>
      </c>
      <c r="C50" s="270"/>
      <c r="D50" s="271" t="str">
        <f>IF(E49=K32,L32,IF(E49=K33,L33,""))</f>
        <v/>
      </c>
      <c r="E50" s="272"/>
      <c r="F50" s="273"/>
      <c r="G50" s="47">
        <f>IF(OR(G45=0,ISERROR(D50)),0,IF(D50&lt;0,0,D50))</f>
        <v>0</v>
      </c>
      <c r="H50" s="166"/>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ht="12" customHeight="1">
      <c r="A51" s="15"/>
      <c r="B51" s="255" t="s">
        <v>40</v>
      </c>
      <c r="C51" s="255"/>
      <c r="D51" s="255"/>
      <c r="E51" s="255"/>
      <c r="F51" s="255"/>
      <c r="G51" s="255"/>
      <c r="H51" s="174"/>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7">
    <mergeCell ref="J3:L3"/>
    <mergeCell ref="L19:M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 ref="B51:G51"/>
    <mergeCell ref="B47:C47"/>
    <mergeCell ref="D47:F47"/>
    <mergeCell ref="B48:C48"/>
    <mergeCell ref="D48:F48"/>
    <mergeCell ref="B49:C49"/>
    <mergeCell ref="E49:F49"/>
  </mergeCells>
  <phoneticPr fontId="3"/>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079100FC-9570-4020-90D4-A8057A96CB53}"/>
    <dataValidation type="list" allowBlank="1" showInputMessage="1" showErrorMessage="1" sqref="B15:B44" xr:uid="{B1A3CCDA-6571-47DE-A135-B51F55E3A2E1}">
      <formula1>"設計費,設備費,工事費,諸経費,▼助成対象外"</formula1>
    </dataValidation>
    <dataValidation type="list" allowBlank="1" showInputMessage="1" showErrorMessage="1" sqref="E49:F49" xr:uid="{DC9AFA13-11F8-4474-8527-F3C7EF326BD9}">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7725-0EA1-4E09-9AC8-DE767560E569}">
  <sheetPr>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5.90625" style="17" customWidth="1"/>
    <col min="3" max="3" width="39" style="17" customWidth="1"/>
    <col min="4" max="4" width="13.08984375" style="19" customWidth="1"/>
    <col min="5" max="5" width="8.90625" style="19" customWidth="1"/>
    <col min="6" max="6" width="7.08984375" style="19" customWidth="1"/>
    <col min="7" max="7" width="10.453125" style="17" customWidth="1"/>
    <col min="8" max="8" width="3.08984375" style="17" customWidth="1"/>
    <col min="9" max="9" width="4.453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200</v>
      </c>
      <c r="C2" s="15"/>
      <c r="D2" s="20"/>
      <c r="E2" s="20"/>
      <c r="F2" s="20"/>
      <c r="G2" s="15"/>
      <c r="H2" s="15"/>
    </row>
    <row r="3" spans="1:97" ht="41.25" customHeight="1" thickBot="1">
      <c r="A3" s="15"/>
      <c r="B3" s="281" t="s">
        <v>190</v>
      </c>
      <c r="C3" s="282"/>
      <c r="D3" s="282"/>
      <c r="E3" s="282"/>
      <c r="F3" s="282"/>
      <c r="G3" s="282"/>
      <c r="H3" s="137"/>
      <c r="J3" s="265" t="s">
        <v>206</v>
      </c>
      <c r="K3" s="265"/>
      <c r="L3" s="265"/>
    </row>
    <row r="4" spans="1:97" ht="20.149999999999999" customHeight="1">
      <c r="A4" s="15"/>
      <c r="B4" s="139" t="s">
        <v>48</v>
      </c>
      <c r="C4" s="251"/>
      <c r="D4" s="251"/>
      <c r="E4" s="251"/>
      <c r="F4" s="251"/>
      <c r="G4" s="252"/>
      <c r="H4" s="137"/>
      <c r="I4" s="138"/>
      <c r="J4" s="138"/>
      <c r="K4" s="138"/>
    </row>
    <row r="5" spans="1:97" ht="25" customHeight="1" thickBot="1">
      <c r="A5" s="15"/>
      <c r="B5" s="140" t="s">
        <v>203</v>
      </c>
      <c r="C5" s="253"/>
      <c r="D5" s="253"/>
      <c r="E5" s="253"/>
      <c r="F5" s="253"/>
      <c r="G5" s="254"/>
      <c r="H5" s="137"/>
      <c r="I5" s="138"/>
      <c r="J5" s="138"/>
      <c r="K5" s="138"/>
    </row>
    <row r="6" spans="1:97" ht="10.5" customHeight="1" thickBot="1">
      <c r="A6" s="15"/>
      <c r="B6" s="136"/>
      <c r="C6" s="137"/>
      <c r="D6" s="137"/>
      <c r="E6" s="137"/>
      <c r="F6" s="137"/>
      <c r="G6" s="137"/>
      <c r="H6" s="137"/>
      <c r="I6" s="138"/>
      <c r="J6" s="138"/>
      <c r="K6" s="138"/>
    </row>
    <row r="7" spans="1:97" ht="19.5" customHeight="1" thickBot="1">
      <c r="A7" s="15"/>
      <c r="B7" s="283" t="s">
        <v>180</v>
      </c>
      <c r="C7" s="284"/>
      <c r="D7" s="285" t="s">
        <v>189</v>
      </c>
      <c r="E7" s="286"/>
      <c r="F7" s="285" t="s">
        <v>204</v>
      </c>
      <c r="G7" s="287"/>
      <c r="H7" s="137"/>
      <c r="J7" s="21"/>
    </row>
    <row r="8" spans="1:97" ht="19.5" customHeight="1" thickTop="1">
      <c r="A8" s="15">
        <v>1</v>
      </c>
      <c r="B8" s="247"/>
      <c r="C8" s="248"/>
      <c r="D8" s="88"/>
      <c r="E8" s="177" t="s">
        <v>185</v>
      </c>
      <c r="F8" s="90"/>
      <c r="G8" s="141" t="s">
        <v>232</v>
      </c>
      <c r="H8" s="137"/>
      <c r="J8" s="21"/>
    </row>
    <row r="9" spans="1:97" ht="19.5" customHeight="1">
      <c r="A9" s="15">
        <v>2</v>
      </c>
      <c r="B9" s="277"/>
      <c r="C9" s="278"/>
      <c r="D9" s="86"/>
      <c r="E9" s="178" t="s">
        <v>185</v>
      </c>
      <c r="F9" s="81"/>
      <c r="G9" s="141" t="s">
        <v>232</v>
      </c>
      <c r="H9" s="137"/>
      <c r="J9" s="21"/>
    </row>
    <row r="10" spans="1:97" ht="19.5" customHeight="1">
      <c r="A10" s="15">
        <v>3</v>
      </c>
      <c r="B10" s="277"/>
      <c r="C10" s="278"/>
      <c r="D10" s="86"/>
      <c r="E10" s="178" t="s">
        <v>185</v>
      </c>
      <c r="F10" s="81"/>
      <c r="G10" s="141" t="s">
        <v>232</v>
      </c>
      <c r="H10" s="137"/>
      <c r="J10" s="21"/>
    </row>
    <row r="11" spans="1:97" ht="19.5" customHeight="1">
      <c r="A11" s="15">
        <v>4</v>
      </c>
      <c r="B11" s="277"/>
      <c r="C11" s="278"/>
      <c r="D11" s="86"/>
      <c r="E11" s="178" t="s">
        <v>185</v>
      </c>
      <c r="F11" s="81"/>
      <c r="G11" s="141" t="s">
        <v>232</v>
      </c>
      <c r="H11" s="137"/>
      <c r="J11" s="21"/>
    </row>
    <row r="12" spans="1:97" ht="19.5" customHeight="1" thickBot="1">
      <c r="A12" s="15">
        <v>5</v>
      </c>
      <c r="B12" s="274"/>
      <c r="C12" s="275"/>
      <c r="D12" s="91"/>
      <c r="E12" s="179" t="s">
        <v>185</v>
      </c>
      <c r="F12" s="82"/>
      <c r="G12" s="180" t="s">
        <v>232</v>
      </c>
      <c r="H12" s="137"/>
      <c r="J12" s="21"/>
    </row>
    <row r="13" spans="1:97" ht="11.25" customHeight="1" thickBot="1">
      <c r="A13" s="15"/>
      <c r="B13" s="136"/>
      <c r="C13" s="137"/>
      <c r="D13" s="168"/>
      <c r="E13" s="168"/>
      <c r="F13" s="168"/>
      <c r="G13" s="168"/>
      <c r="H13" s="137"/>
      <c r="J13" s="21"/>
    </row>
    <row r="14" spans="1:97" ht="19.5" customHeight="1" thickBot="1">
      <c r="A14" s="15"/>
      <c r="B14" s="144" t="s">
        <v>33</v>
      </c>
      <c r="C14" s="145" t="s">
        <v>34</v>
      </c>
      <c r="D14" s="145" t="s">
        <v>35</v>
      </c>
      <c r="E14" s="145" t="s">
        <v>36</v>
      </c>
      <c r="F14" s="146" t="s">
        <v>6</v>
      </c>
      <c r="G14" s="147" t="s">
        <v>37</v>
      </c>
      <c r="H14" s="169"/>
    </row>
    <row r="15" spans="1:97" ht="15.75" customHeight="1" thickTop="1">
      <c r="A15" s="148">
        <v>1</v>
      </c>
      <c r="B15" s="4"/>
      <c r="C15" s="5"/>
      <c r="D15" s="6"/>
      <c r="E15" s="7"/>
      <c r="F15" s="8"/>
      <c r="G15" s="22" t="str">
        <f t="shared" ref="G15:G44" si="0">IF(D15="","",D15*E15)</f>
        <v/>
      </c>
      <c r="H15" s="170"/>
    </row>
    <row r="16" spans="1:97" ht="15.75" customHeight="1">
      <c r="A16" s="148">
        <v>2</v>
      </c>
      <c r="B16" s="4"/>
      <c r="C16" s="9"/>
      <c r="D16" s="10"/>
      <c r="E16" s="11"/>
      <c r="F16" s="8"/>
      <c r="G16" s="22" t="str">
        <f t="shared" si="0"/>
        <v/>
      </c>
      <c r="H16" s="170"/>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5.75" customHeight="1">
      <c r="A17" s="148">
        <v>3</v>
      </c>
      <c r="B17" s="4"/>
      <c r="C17" s="9"/>
      <c r="D17" s="10"/>
      <c r="E17" s="11"/>
      <c r="F17" s="8"/>
      <c r="G17" s="22" t="str">
        <f t="shared" si="0"/>
        <v/>
      </c>
      <c r="H17" s="170"/>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5.75" customHeight="1">
      <c r="A18" s="148">
        <v>4</v>
      </c>
      <c r="B18" s="4"/>
      <c r="C18" s="9"/>
      <c r="D18" s="10"/>
      <c r="E18" s="11"/>
      <c r="F18" s="8"/>
      <c r="G18" s="22" t="str">
        <f t="shared" si="0"/>
        <v/>
      </c>
      <c r="H18" s="170"/>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5.75" customHeight="1">
      <c r="A19" s="148">
        <v>5</v>
      </c>
      <c r="B19" s="4"/>
      <c r="C19" s="9"/>
      <c r="D19" s="10"/>
      <c r="E19" s="11"/>
      <c r="F19" s="8"/>
      <c r="G19" s="22" t="str">
        <f t="shared" si="0"/>
        <v/>
      </c>
      <c r="H19" s="170"/>
      <c r="K19" s="109"/>
      <c r="L19" s="266"/>
      <c r="M19" s="266"/>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5.75" customHeight="1">
      <c r="A20" s="148">
        <v>6</v>
      </c>
      <c r="B20" s="4"/>
      <c r="C20" s="9"/>
      <c r="D20" s="10"/>
      <c r="E20" s="11"/>
      <c r="F20" s="8"/>
      <c r="G20" s="22" t="str">
        <f t="shared" si="0"/>
        <v/>
      </c>
      <c r="H20" s="170"/>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5.75" customHeight="1">
      <c r="A21" s="148">
        <v>7</v>
      </c>
      <c r="B21" s="4"/>
      <c r="C21" s="9"/>
      <c r="D21" s="10"/>
      <c r="E21" s="11"/>
      <c r="F21" s="8"/>
      <c r="G21" s="22" t="str">
        <f t="shared" si="0"/>
        <v/>
      </c>
      <c r="H21" s="170"/>
      <c r="K21" s="150" t="str">
        <f>D45</f>
        <v>都内</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5.75" customHeight="1">
      <c r="A22" s="148">
        <v>8</v>
      </c>
      <c r="B22" s="4"/>
      <c r="C22" s="9"/>
      <c r="D22" s="10"/>
      <c r="E22" s="11"/>
      <c r="F22" s="8"/>
      <c r="G22" s="22" t="str">
        <f t="shared" si="0"/>
        <v/>
      </c>
      <c r="H22" s="170"/>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5.75" customHeight="1">
      <c r="A23" s="148">
        <v>9</v>
      </c>
      <c r="B23" s="4"/>
      <c r="C23" s="9"/>
      <c r="D23" s="10"/>
      <c r="E23" s="11"/>
      <c r="F23" s="8"/>
      <c r="G23" s="22" t="str">
        <f t="shared" si="0"/>
        <v/>
      </c>
      <c r="H23" s="170"/>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5.75" customHeight="1">
      <c r="A24" s="148">
        <v>10</v>
      </c>
      <c r="B24" s="4"/>
      <c r="C24" s="9"/>
      <c r="D24" s="10"/>
      <c r="E24" s="11"/>
      <c r="F24" s="8"/>
      <c r="G24" s="22" t="str">
        <f t="shared" si="0"/>
        <v/>
      </c>
      <c r="H24" s="170"/>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5.75" customHeight="1">
      <c r="A25" s="148">
        <v>11</v>
      </c>
      <c r="B25" s="4"/>
      <c r="C25" s="9"/>
      <c r="D25" s="10"/>
      <c r="E25" s="11"/>
      <c r="F25" s="8"/>
      <c r="G25" s="22" t="str">
        <f t="shared" si="0"/>
        <v/>
      </c>
      <c r="H25" s="170"/>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5.75" customHeight="1">
      <c r="A26" s="148">
        <v>12</v>
      </c>
      <c r="B26" s="4"/>
      <c r="C26" s="9"/>
      <c r="D26" s="10"/>
      <c r="E26" s="11"/>
      <c r="F26" s="8"/>
      <c r="G26" s="22" t="str">
        <f t="shared" si="0"/>
        <v/>
      </c>
      <c r="H26" s="170"/>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5.75" customHeight="1">
      <c r="A27" s="148">
        <v>13</v>
      </c>
      <c r="B27" s="4"/>
      <c r="C27" s="9"/>
      <c r="D27" s="10"/>
      <c r="E27" s="11"/>
      <c r="F27" s="8"/>
      <c r="G27" s="22" t="str">
        <f t="shared" si="0"/>
        <v/>
      </c>
      <c r="H27" s="170"/>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5.75" customHeight="1">
      <c r="A28" s="148">
        <v>14</v>
      </c>
      <c r="B28" s="4"/>
      <c r="C28" s="9"/>
      <c r="D28" s="10"/>
      <c r="E28" s="11"/>
      <c r="F28" s="8"/>
      <c r="G28" s="22" t="str">
        <f t="shared" si="0"/>
        <v/>
      </c>
      <c r="H28" s="170"/>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5.75" customHeight="1">
      <c r="A29" s="148">
        <v>15</v>
      </c>
      <c r="B29" s="4"/>
      <c r="C29" s="9"/>
      <c r="D29" s="10"/>
      <c r="E29" s="11"/>
      <c r="F29" s="8"/>
      <c r="G29" s="22" t="str">
        <f t="shared" si="0"/>
        <v/>
      </c>
      <c r="H29" s="170"/>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5.75" customHeight="1">
      <c r="A30" s="148">
        <v>16</v>
      </c>
      <c r="B30" s="4"/>
      <c r="C30" s="9"/>
      <c r="D30" s="10"/>
      <c r="E30" s="11"/>
      <c r="F30" s="8"/>
      <c r="G30" s="22" t="str">
        <f t="shared" si="0"/>
        <v/>
      </c>
      <c r="H30" s="170"/>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5.75" customHeight="1">
      <c r="A31" s="148">
        <v>17</v>
      </c>
      <c r="B31" s="4"/>
      <c r="C31" s="9"/>
      <c r="D31" s="10"/>
      <c r="E31" s="11"/>
      <c r="F31" s="8"/>
      <c r="G31" s="22" t="str">
        <f t="shared" si="0"/>
        <v/>
      </c>
      <c r="H31" s="170"/>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5.75" customHeight="1">
      <c r="A32" s="148">
        <v>18</v>
      </c>
      <c r="B32" s="4"/>
      <c r="C32" s="9"/>
      <c r="D32" s="10"/>
      <c r="E32" s="11"/>
      <c r="F32" s="8"/>
      <c r="G32" s="22" t="str">
        <f t="shared" si="0"/>
        <v/>
      </c>
      <c r="H32" s="170"/>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5.75" customHeight="1">
      <c r="A33" s="148">
        <v>19</v>
      </c>
      <c r="B33" s="4"/>
      <c r="C33" s="9"/>
      <c r="D33" s="10"/>
      <c r="E33" s="11"/>
      <c r="F33" s="8"/>
      <c r="G33" s="22" t="str">
        <f t="shared" si="0"/>
        <v/>
      </c>
      <c r="H33" s="170"/>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5.75" customHeight="1">
      <c r="A34" s="148">
        <v>20</v>
      </c>
      <c r="B34" s="4"/>
      <c r="C34" s="9"/>
      <c r="D34" s="10"/>
      <c r="E34" s="11"/>
      <c r="F34" s="8"/>
      <c r="G34" s="22" t="str">
        <f t="shared" si="0"/>
        <v/>
      </c>
      <c r="H34" s="170"/>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5.75" customHeight="1">
      <c r="A35" s="148">
        <v>21</v>
      </c>
      <c r="B35" s="4"/>
      <c r="C35" s="9"/>
      <c r="D35" s="10"/>
      <c r="E35" s="11"/>
      <c r="F35" s="8"/>
      <c r="G35" s="22" t="str">
        <f t="shared" si="0"/>
        <v/>
      </c>
      <c r="H35" s="170"/>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5.75" customHeight="1">
      <c r="A36" s="148">
        <v>22</v>
      </c>
      <c r="B36" s="4"/>
      <c r="C36" s="9"/>
      <c r="D36" s="10"/>
      <c r="E36" s="11"/>
      <c r="F36" s="8"/>
      <c r="G36" s="22" t="str">
        <f t="shared" si="0"/>
        <v/>
      </c>
      <c r="H36" s="170"/>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5.75" customHeight="1">
      <c r="A37" s="148">
        <v>23</v>
      </c>
      <c r="B37" s="4"/>
      <c r="C37" s="9"/>
      <c r="D37" s="10"/>
      <c r="E37" s="11"/>
      <c r="F37" s="8"/>
      <c r="G37" s="22" t="str">
        <f t="shared" si="0"/>
        <v/>
      </c>
      <c r="H37" s="170"/>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5.75" customHeight="1">
      <c r="A38" s="148">
        <v>24</v>
      </c>
      <c r="B38" s="4"/>
      <c r="C38" s="9"/>
      <c r="D38" s="10"/>
      <c r="E38" s="11"/>
      <c r="F38" s="8"/>
      <c r="G38" s="22" t="str">
        <f t="shared" si="0"/>
        <v/>
      </c>
      <c r="H38" s="170"/>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5.75" customHeight="1">
      <c r="A39" s="148">
        <v>25</v>
      </c>
      <c r="B39" s="4"/>
      <c r="C39" s="9"/>
      <c r="D39" s="10"/>
      <c r="E39" s="11"/>
      <c r="F39" s="8"/>
      <c r="G39" s="22" t="str">
        <f t="shared" si="0"/>
        <v/>
      </c>
      <c r="H39" s="170"/>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5.75" customHeight="1">
      <c r="A40" s="148">
        <v>26</v>
      </c>
      <c r="B40" s="4"/>
      <c r="C40" s="9"/>
      <c r="D40" s="10"/>
      <c r="E40" s="11"/>
      <c r="F40" s="8"/>
      <c r="G40" s="22" t="str">
        <f t="shared" si="0"/>
        <v/>
      </c>
      <c r="H40" s="170"/>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5.75" customHeight="1">
      <c r="A41" s="148">
        <v>27</v>
      </c>
      <c r="B41" s="4"/>
      <c r="C41" s="9"/>
      <c r="D41" s="10"/>
      <c r="E41" s="11"/>
      <c r="F41" s="8"/>
      <c r="G41" s="22" t="str">
        <f t="shared" si="0"/>
        <v/>
      </c>
      <c r="H41" s="170"/>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5.75" customHeight="1">
      <c r="A42" s="148">
        <v>28</v>
      </c>
      <c r="B42" s="4"/>
      <c r="C42" s="9"/>
      <c r="D42" s="10"/>
      <c r="E42" s="11"/>
      <c r="F42" s="8"/>
      <c r="G42" s="22" t="str">
        <f t="shared" si="0"/>
        <v/>
      </c>
      <c r="H42" s="170"/>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5.75" customHeight="1">
      <c r="A43" s="148">
        <v>29</v>
      </c>
      <c r="B43" s="4"/>
      <c r="C43" s="9"/>
      <c r="D43" s="10"/>
      <c r="E43" s="11"/>
      <c r="F43" s="8"/>
      <c r="G43" s="22" t="str">
        <f t="shared" si="0"/>
        <v/>
      </c>
      <c r="H43" s="170"/>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5.75" customHeight="1" thickBot="1">
      <c r="A44" s="148">
        <v>30</v>
      </c>
      <c r="B44" s="39"/>
      <c r="C44" s="40"/>
      <c r="D44" s="41"/>
      <c r="E44" s="42"/>
      <c r="F44" s="43"/>
      <c r="G44" s="155" t="str">
        <f t="shared" si="0"/>
        <v/>
      </c>
      <c r="H44" s="170"/>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4.25" customHeight="1">
      <c r="A45" s="15"/>
      <c r="B45" s="267" t="s">
        <v>112</v>
      </c>
      <c r="C45" s="268"/>
      <c r="D45" s="171" t="s">
        <v>50</v>
      </c>
      <c r="E45" s="79"/>
      <c r="F45" s="157" t="s">
        <v>87</v>
      </c>
      <c r="G45" s="48">
        <f>L22*E45</f>
        <v>0</v>
      </c>
      <c r="H45" s="166"/>
      <c r="I45" s="172" t="s">
        <v>231</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14.25" customHeight="1">
      <c r="A46" s="160"/>
      <c r="B46" s="173" t="s">
        <v>184</v>
      </c>
      <c r="C46" s="175"/>
      <c r="D46" s="176"/>
      <c r="E46" s="162" t="s">
        <v>230</v>
      </c>
      <c r="F46" s="175"/>
      <c r="G46" s="71" t="str">
        <f>IF((C46+D46)&gt;=F46*1/2,"対象","対象外")</f>
        <v>対象</v>
      </c>
      <c r="H46" s="167"/>
      <c r="I46" s="163"/>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4.25" customHeight="1">
      <c r="A47" s="160"/>
      <c r="B47" s="256" t="s">
        <v>111</v>
      </c>
      <c r="C47" s="257"/>
      <c r="D47" s="258">
        <f>SUMIF($B$15:$B$44,"&lt;&gt;"&amp;"▼助成対象外",$G$15:$G$44)</f>
        <v>0</v>
      </c>
      <c r="E47" s="259"/>
      <c r="F47" s="260"/>
      <c r="G47" s="45">
        <f>IF(OR(G45=0,ISERROR(D47)),0,IF(AND(D47&lt;0,G46="対象外"),0,D47))</f>
        <v>0</v>
      </c>
      <c r="H47" s="166"/>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4.25" customHeight="1">
      <c r="A48" s="15"/>
      <c r="B48" s="256" t="s">
        <v>110</v>
      </c>
      <c r="C48" s="257"/>
      <c r="D48" s="258">
        <f>SUMIF($B$15:$B$44,"▼助成対象外",$G$15:$G$44)</f>
        <v>0</v>
      </c>
      <c r="E48" s="259"/>
      <c r="F48" s="260"/>
      <c r="G48" s="45">
        <f>IF(OR(G45=0,ISERROR(D48)),0,IF(D48&lt;0,0,D48))</f>
        <v>0</v>
      </c>
      <c r="H48" s="166"/>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4.25" customHeight="1" thickBot="1">
      <c r="A49" s="15"/>
      <c r="B49" s="261" t="s">
        <v>38</v>
      </c>
      <c r="C49" s="262"/>
      <c r="D49" s="50" t="s">
        <v>39</v>
      </c>
      <c r="E49" s="263"/>
      <c r="F49" s="264"/>
      <c r="G49" s="13"/>
      <c r="H49" s="170"/>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69" t="s">
        <v>214</v>
      </c>
      <c r="C50" s="270"/>
      <c r="D50" s="271" t="str">
        <f>IF(E49=K32,L32,IF(E49=K33,L33,""))</f>
        <v/>
      </c>
      <c r="E50" s="272"/>
      <c r="F50" s="273"/>
      <c r="G50" s="47">
        <f>IF(OR(G45=0,ISERROR(D50)),0,IF(D50&lt;0,0,D50))</f>
        <v>0</v>
      </c>
      <c r="H50" s="166"/>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c r="A51" s="15"/>
      <c r="B51" s="255" t="s">
        <v>40</v>
      </c>
      <c r="C51" s="255"/>
      <c r="D51" s="255"/>
      <c r="E51" s="255"/>
      <c r="F51" s="255"/>
      <c r="G51" s="255"/>
      <c r="H51" s="174"/>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3">
    <mergeCell ref="J3:L3"/>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 ref="B3:G3"/>
    <mergeCell ref="B7:C7"/>
    <mergeCell ref="D7:E7"/>
    <mergeCell ref="F7:G7"/>
    <mergeCell ref="B8:C8"/>
    <mergeCell ref="C4:G4"/>
    <mergeCell ref="C5:G5"/>
  </mergeCells>
  <phoneticPr fontId="3"/>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8268B0E4-F35C-468D-8626-3C0884B6CB45}"/>
    <dataValidation type="list" allowBlank="1" showInputMessage="1" showErrorMessage="1" sqref="B15:B44" xr:uid="{BE70E21D-C179-4D16-A2CF-B501C3304196}">
      <formula1>"設計費,設備費,工事費,諸経費,▼助成対象外"</formula1>
    </dataValidation>
    <dataValidation type="list" allowBlank="1" showInputMessage="1" showErrorMessage="1" sqref="E49:F49" xr:uid="{3D64097C-5F7E-473D-A568-DFABE4473A09}">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B8FB-9BDD-49E8-B6B5-694D4F8FEAC7}">
  <sheetPr>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7.36328125" style="17" customWidth="1"/>
    <col min="3" max="3" width="34.36328125" style="17" customWidth="1"/>
    <col min="4" max="4" width="13.08984375" style="19" customWidth="1"/>
    <col min="5" max="5" width="9.90625" style="19" customWidth="1"/>
    <col min="6" max="6" width="8.6328125" style="19" customWidth="1"/>
    <col min="7" max="7" width="11.08984375" style="17" customWidth="1"/>
    <col min="8" max="8" width="3.453125" style="17" customWidth="1"/>
    <col min="9" max="9" width="4.179687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ht="10.5" customHeight="1"/>
    <row r="2" spans="1:97" ht="19.5" customHeight="1">
      <c r="A2" s="15"/>
      <c r="B2" s="14" t="s">
        <v>201</v>
      </c>
      <c r="C2" s="15"/>
      <c r="D2" s="20"/>
      <c r="E2" s="20"/>
      <c r="F2" s="20"/>
      <c r="G2" s="15"/>
      <c r="H2" s="15"/>
    </row>
    <row r="3" spans="1:97" ht="40.5" customHeight="1" thickBot="1">
      <c r="A3" s="15"/>
      <c r="B3" s="281" t="s">
        <v>191</v>
      </c>
      <c r="C3" s="282"/>
      <c r="D3" s="282"/>
      <c r="E3" s="282"/>
      <c r="F3" s="282"/>
      <c r="G3" s="282"/>
      <c r="H3" s="137"/>
      <c r="J3" s="265" t="s">
        <v>206</v>
      </c>
      <c r="K3" s="265"/>
      <c r="L3" s="265"/>
    </row>
    <row r="4" spans="1:97" ht="20.149999999999999" customHeight="1">
      <c r="A4" s="15"/>
      <c r="B4" s="139" t="s">
        <v>48</v>
      </c>
      <c r="C4" s="251"/>
      <c r="D4" s="251"/>
      <c r="E4" s="251"/>
      <c r="F4" s="251"/>
      <c r="G4" s="252"/>
      <c r="H4" s="137"/>
      <c r="I4" s="138"/>
      <c r="J4" s="138"/>
      <c r="K4" s="138"/>
    </row>
    <row r="5" spans="1:97" ht="25" customHeight="1" thickBot="1">
      <c r="A5" s="15"/>
      <c r="B5" s="140" t="s">
        <v>203</v>
      </c>
      <c r="C5" s="253"/>
      <c r="D5" s="253"/>
      <c r="E5" s="253"/>
      <c r="F5" s="253"/>
      <c r="G5" s="254"/>
      <c r="H5" s="137"/>
      <c r="I5" s="138"/>
      <c r="J5" s="138"/>
      <c r="K5" s="138"/>
    </row>
    <row r="6" spans="1:97" ht="10.5" customHeight="1" thickBot="1">
      <c r="A6" s="15"/>
      <c r="B6" s="136"/>
      <c r="C6" s="137"/>
      <c r="D6" s="137"/>
      <c r="E6" s="137"/>
      <c r="F6" s="137"/>
      <c r="G6" s="137"/>
      <c r="H6" s="137"/>
      <c r="I6" s="138"/>
      <c r="J6" s="138"/>
      <c r="K6" s="138"/>
    </row>
    <row r="7" spans="1:97" ht="19.5" customHeight="1" thickBot="1">
      <c r="A7" s="15"/>
      <c r="B7" s="283" t="s">
        <v>180</v>
      </c>
      <c r="C7" s="284"/>
      <c r="D7" s="285" t="s">
        <v>189</v>
      </c>
      <c r="E7" s="286"/>
      <c r="F7" s="285" t="s">
        <v>204</v>
      </c>
      <c r="G7" s="287"/>
      <c r="H7" s="137"/>
      <c r="J7" s="21"/>
    </row>
    <row r="8" spans="1:97" ht="19.5" customHeight="1" thickTop="1">
      <c r="A8" s="15">
        <v>1</v>
      </c>
      <c r="B8" s="247"/>
      <c r="C8" s="248"/>
      <c r="D8" s="88"/>
      <c r="E8" s="177" t="s">
        <v>185</v>
      </c>
      <c r="F8" s="90"/>
      <c r="G8" s="141" t="s">
        <v>232</v>
      </c>
      <c r="H8" s="137"/>
      <c r="J8" s="21"/>
    </row>
    <row r="9" spans="1:97" ht="19.5" customHeight="1">
      <c r="A9" s="15">
        <v>2</v>
      </c>
      <c r="B9" s="277"/>
      <c r="C9" s="278"/>
      <c r="D9" s="86"/>
      <c r="E9" s="178" t="s">
        <v>185</v>
      </c>
      <c r="F9" s="81"/>
      <c r="G9" s="141" t="s">
        <v>232</v>
      </c>
      <c r="H9" s="137"/>
      <c r="J9" s="21"/>
    </row>
    <row r="10" spans="1:97" ht="19.5" customHeight="1">
      <c r="A10" s="15">
        <v>3</v>
      </c>
      <c r="B10" s="277"/>
      <c r="C10" s="278"/>
      <c r="D10" s="86"/>
      <c r="E10" s="178" t="s">
        <v>185</v>
      </c>
      <c r="F10" s="81"/>
      <c r="G10" s="141" t="s">
        <v>232</v>
      </c>
      <c r="H10" s="137"/>
      <c r="J10" s="21"/>
    </row>
    <row r="11" spans="1:97" ht="19.5" customHeight="1">
      <c r="A11" s="15">
        <v>4</v>
      </c>
      <c r="B11" s="277"/>
      <c r="C11" s="278"/>
      <c r="D11" s="86"/>
      <c r="E11" s="178" t="s">
        <v>185</v>
      </c>
      <c r="F11" s="81"/>
      <c r="G11" s="141" t="s">
        <v>232</v>
      </c>
      <c r="H11" s="137"/>
      <c r="J11" s="21"/>
    </row>
    <row r="12" spans="1:97" ht="19.5" customHeight="1" thickBot="1">
      <c r="A12" s="15">
        <v>5</v>
      </c>
      <c r="B12" s="274"/>
      <c r="C12" s="275"/>
      <c r="D12" s="91"/>
      <c r="E12" s="179" t="s">
        <v>185</v>
      </c>
      <c r="F12" s="82"/>
      <c r="G12" s="180" t="s">
        <v>232</v>
      </c>
      <c r="H12" s="137"/>
      <c r="J12" s="21"/>
    </row>
    <row r="13" spans="1:97" ht="11.25" customHeight="1" thickBot="1">
      <c r="A13" s="15"/>
      <c r="B13" s="136"/>
      <c r="C13" s="137"/>
      <c r="D13" s="168"/>
      <c r="E13" s="168"/>
      <c r="F13" s="168"/>
      <c r="G13" s="168"/>
      <c r="H13" s="137"/>
      <c r="J13" s="21"/>
    </row>
    <row r="14" spans="1:97" ht="19.5" customHeight="1" thickBot="1">
      <c r="A14" s="15"/>
      <c r="B14" s="144" t="s">
        <v>33</v>
      </c>
      <c r="C14" s="145" t="s">
        <v>34</v>
      </c>
      <c r="D14" s="145" t="s">
        <v>35</v>
      </c>
      <c r="E14" s="145" t="s">
        <v>36</v>
      </c>
      <c r="F14" s="146" t="s">
        <v>6</v>
      </c>
      <c r="G14" s="147" t="s">
        <v>37</v>
      </c>
      <c r="H14" s="169"/>
    </row>
    <row r="15" spans="1:97" ht="15.75" customHeight="1" thickTop="1">
      <c r="A15" s="148">
        <v>1</v>
      </c>
      <c r="B15" s="4"/>
      <c r="C15" s="5"/>
      <c r="D15" s="6"/>
      <c r="E15" s="7"/>
      <c r="F15" s="8"/>
      <c r="G15" s="22" t="str">
        <f t="shared" ref="G15:G44" si="0">IF(D15="","",D15*E15)</f>
        <v/>
      </c>
      <c r="H15" s="170"/>
    </row>
    <row r="16" spans="1:97" ht="15.75" customHeight="1">
      <c r="A16" s="148">
        <v>2</v>
      </c>
      <c r="B16" s="4"/>
      <c r="C16" s="9"/>
      <c r="D16" s="10"/>
      <c r="E16" s="11"/>
      <c r="F16" s="8"/>
      <c r="G16" s="22" t="str">
        <f t="shared" si="0"/>
        <v/>
      </c>
      <c r="H16" s="170"/>
      <c r="K16" s="109"/>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row>
    <row r="17" spans="1:97" ht="15.75" customHeight="1">
      <c r="A17" s="148">
        <v>3</v>
      </c>
      <c r="B17" s="4"/>
      <c r="C17" s="9"/>
      <c r="D17" s="10"/>
      <c r="E17" s="11"/>
      <c r="F17" s="8"/>
      <c r="G17" s="22" t="str">
        <f t="shared" si="0"/>
        <v/>
      </c>
      <c r="H17" s="170"/>
      <c r="K17" s="109"/>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row>
    <row r="18" spans="1:97" ht="15.75" customHeight="1">
      <c r="A18" s="148">
        <v>4</v>
      </c>
      <c r="B18" s="4"/>
      <c r="C18" s="9"/>
      <c r="D18" s="10"/>
      <c r="E18" s="11"/>
      <c r="F18" s="8"/>
      <c r="G18" s="22" t="str">
        <f t="shared" si="0"/>
        <v/>
      </c>
      <c r="H18" s="170"/>
      <c r="K18" s="109"/>
      <c r="L18" s="97"/>
      <c r="M18" s="97"/>
      <c r="N18" s="97"/>
      <c r="O18" s="97"/>
      <c r="P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row>
    <row r="19" spans="1:97" ht="15.75" customHeight="1">
      <c r="A19" s="148">
        <v>5</v>
      </c>
      <c r="B19" s="4"/>
      <c r="C19" s="9"/>
      <c r="D19" s="10"/>
      <c r="E19" s="11"/>
      <c r="F19" s="8"/>
      <c r="G19" s="22" t="str">
        <f t="shared" si="0"/>
        <v/>
      </c>
      <c r="H19" s="170"/>
      <c r="K19" s="109"/>
      <c r="L19" s="266"/>
      <c r="M19" s="266"/>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row>
    <row r="20" spans="1:97" ht="15.75" customHeight="1">
      <c r="A20" s="148">
        <v>6</v>
      </c>
      <c r="B20" s="4"/>
      <c r="C20" s="9"/>
      <c r="D20" s="10"/>
      <c r="E20" s="11"/>
      <c r="F20" s="8"/>
      <c r="G20" s="22" t="str">
        <f t="shared" si="0"/>
        <v/>
      </c>
      <c r="H20" s="170"/>
      <c r="K20" s="149" t="s">
        <v>79</v>
      </c>
      <c r="L20" s="109"/>
      <c r="M20" s="109"/>
      <c r="N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row>
    <row r="21" spans="1:97" ht="15.75" customHeight="1">
      <c r="A21" s="148">
        <v>7</v>
      </c>
      <c r="B21" s="4"/>
      <c r="C21" s="9"/>
      <c r="D21" s="10"/>
      <c r="E21" s="11"/>
      <c r="F21" s="8"/>
      <c r="G21" s="22" t="str">
        <f t="shared" si="0"/>
        <v/>
      </c>
      <c r="H21" s="170"/>
      <c r="K21" s="150" t="str">
        <f>D45</f>
        <v>都外</v>
      </c>
      <c r="M21" s="18"/>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row>
    <row r="22" spans="1:97" ht="15.75" customHeight="1">
      <c r="A22" s="148">
        <v>8</v>
      </c>
      <c r="B22" s="4"/>
      <c r="C22" s="9"/>
      <c r="D22" s="10"/>
      <c r="E22" s="11"/>
      <c r="F22" s="8"/>
      <c r="G22" s="22" t="str">
        <f t="shared" si="0"/>
        <v/>
      </c>
      <c r="H22" s="170"/>
      <c r="J22" s="151" t="s">
        <v>44</v>
      </c>
      <c r="K22" s="52" t="str">
        <f>IF(OR(K21="都内",K21="都外"),"対象","")</f>
        <v>対象</v>
      </c>
      <c r="L22" s="58">
        <f>IF(K22="対象",L29,0)</f>
        <v>300000000</v>
      </c>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row>
    <row r="23" spans="1:97" ht="15.75" customHeight="1">
      <c r="A23" s="148">
        <v>9</v>
      </c>
      <c r="B23" s="4"/>
      <c r="C23" s="9"/>
      <c r="D23" s="10"/>
      <c r="E23" s="11"/>
      <c r="F23" s="8"/>
      <c r="G23" s="22" t="str">
        <f t="shared" si="0"/>
        <v/>
      </c>
      <c r="H23" s="170"/>
      <c r="L23" s="97"/>
      <c r="M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row>
    <row r="24" spans="1:97" ht="15.75" customHeight="1">
      <c r="A24" s="148">
        <v>10</v>
      </c>
      <c r="B24" s="4"/>
      <c r="C24" s="9"/>
      <c r="D24" s="10"/>
      <c r="E24" s="11"/>
      <c r="F24" s="8"/>
      <c r="G24" s="22" t="str">
        <f t="shared" si="0"/>
        <v/>
      </c>
      <c r="H24" s="170"/>
      <c r="N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row>
    <row r="25" spans="1:97" ht="15.75" customHeight="1">
      <c r="A25" s="148">
        <v>11</v>
      </c>
      <c r="B25" s="4"/>
      <c r="C25" s="9"/>
      <c r="D25" s="10"/>
      <c r="E25" s="11"/>
      <c r="F25" s="8"/>
      <c r="G25" s="22" t="str">
        <f t="shared" si="0"/>
        <v/>
      </c>
      <c r="H25" s="170"/>
      <c r="K25" s="97"/>
      <c r="L25" s="97"/>
      <c r="N25" s="97"/>
      <c r="O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row>
    <row r="26" spans="1:97" ht="15.75" customHeight="1">
      <c r="A26" s="148">
        <v>12</v>
      </c>
      <c r="B26" s="4"/>
      <c r="C26" s="9"/>
      <c r="D26" s="10"/>
      <c r="E26" s="11"/>
      <c r="F26" s="8"/>
      <c r="G26" s="22" t="str">
        <f t="shared" si="0"/>
        <v/>
      </c>
      <c r="H26" s="170"/>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row>
    <row r="27" spans="1:97" ht="15.75" customHeight="1">
      <c r="A27" s="148">
        <v>13</v>
      </c>
      <c r="B27" s="4"/>
      <c r="C27" s="9"/>
      <c r="D27" s="10"/>
      <c r="E27" s="11"/>
      <c r="F27" s="8"/>
      <c r="G27" s="22" t="str">
        <f t="shared" si="0"/>
        <v/>
      </c>
      <c r="H27" s="170"/>
      <c r="K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row>
    <row r="28" spans="1:97" ht="15.75" customHeight="1">
      <c r="A28" s="148">
        <v>14</v>
      </c>
      <c r="B28" s="4"/>
      <c r="C28" s="9"/>
      <c r="D28" s="10"/>
      <c r="E28" s="11"/>
      <c r="F28" s="8"/>
      <c r="G28" s="22" t="str">
        <f t="shared" si="0"/>
        <v/>
      </c>
      <c r="H28" s="170"/>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row>
    <row r="29" spans="1:97" ht="15.75" customHeight="1">
      <c r="A29" s="148">
        <v>15</v>
      </c>
      <c r="B29" s="4"/>
      <c r="C29" s="9"/>
      <c r="D29" s="10"/>
      <c r="E29" s="11"/>
      <c r="F29" s="8"/>
      <c r="G29" s="22" t="str">
        <f t="shared" si="0"/>
        <v/>
      </c>
      <c r="H29" s="170"/>
      <c r="K29" s="152" t="s">
        <v>49</v>
      </c>
      <c r="L29" s="23">
        <v>300000000</v>
      </c>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row>
    <row r="30" spans="1:97" ht="15.75" customHeight="1">
      <c r="A30" s="148">
        <v>16</v>
      </c>
      <c r="B30" s="4"/>
      <c r="C30" s="9"/>
      <c r="D30" s="10"/>
      <c r="E30" s="11"/>
      <c r="F30" s="8"/>
      <c r="G30" s="22" t="str">
        <f t="shared" si="0"/>
        <v/>
      </c>
      <c r="H30" s="170"/>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row>
    <row r="31" spans="1:97" ht="15.75" customHeight="1">
      <c r="A31" s="148">
        <v>17</v>
      </c>
      <c r="B31" s="4"/>
      <c r="C31" s="9"/>
      <c r="D31" s="10"/>
      <c r="E31" s="11"/>
      <c r="F31" s="8"/>
      <c r="G31" s="22" t="str">
        <f t="shared" si="0"/>
        <v/>
      </c>
      <c r="H31" s="170"/>
      <c r="K31" s="15" t="s">
        <v>45</v>
      </c>
      <c r="L31" s="14"/>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row>
    <row r="32" spans="1:97" ht="15.75" customHeight="1">
      <c r="A32" s="148">
        <v>18</v>
      </c>
      <c r="B32" s="4"/>
      <c r="C32" s="9"/>
      <c r="D32" s="10"/>
      <c r="E32" s="11"/>
      <c r="F32" s="8"/>
      <c r="G32" s="22" t="str">
        <f t="shared" si="0"/>
        <v/>
      </c>
      <c r="H32" s="170"/>
      <c r="K32" s="153" t="s">
        <v>46</v>
      </c>
      <c r="L32" s="154">
        <f>IF(ROUNDDOWN(($G$47-$G$49)*2/3,-3)&gt;$G$45,$G$45,ROUNDDOWN(($G$47-$G$49)*2/3,-3))</f>
        <v>0</v>
      </c>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row>
    <row r="33" spans="1:97" ht="15.75" customHeight="1">
      <c r="A33" s="148">
        <v>19</v>
      </c>
      <c r="B33" s="4"/>
      <c r="C33" s="9"/>
      <c r="D33" s="10"/>
      <c r="E33" s="11"/>
      <c r="F33" s="8"/>
      <c r="G33" s="22" t="str">
        <f t="shared" si="0"/>
        <v/>
      </c>
      <c r="H33" s="170"/>
      <c r="K33" s="153" t="s">
        <v>47</v>
      </c>
      <c r="L33" s="154">
        <f>IF(ROUNDDOWN($G$47*2/3,-3)&gt;$G$45,$G$45,ROUNDDOWN($G$47*2/3,-3))</f>
        <v>0</v>
      </c>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row>
    <row r="34" spans="1:97" ht="15.75" customHeight="1">
      <c r="A34" s="148">
        <v>20</v>
      </c>
      <c r="B34" s="4"/>
      <c r="C34" s="9"/>
      <c r="D34" s="10"/>
      <c r="E34" s="11"/>
      <c r="F34" s="8"/>
      <c r="G34" s="22" t="str">
        <f t="shared" si="0"/>
        <v/>
      </c>
      <c r="H34" s="170"/>
      <c r="K34" s="18"/>
      <c r="L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row>
    <row r="35" spans="1:97" ht="15.75" customHeight="1">
      <c r="A35" s="148">
        <v>21</v>
      </c>
      <c r="B35" s="4"/>
      <c r="C35" s="9"/>
      <c r="D35" s="10"/>
      <c r="E35" s="11"/>
      <c r="F35" s="8"/>
      <c r="G35" s="22" t="str">
        <f t="shared" si="0"/>
        <v/>
      </c>
      <c r="H35" s="170"/>
      <c r="K35" s="18"/>
      <c r="L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row>
    <row r="36" spans="1:97" ht="15.75" customHeight="1">
      <c r="A36" s="148">
        <v>22</v>
      </c>
      <c r="B36" s="4"/>
      <c r="C36" s="9"/>
      <c r="D36" s="10"/>
      <c r="E36" s="11"/>
      <c r="F36" s="8"/>
      <c r="G36" s="22" t="str">
        <f t="shared" si="0"/>
        <v/>
      </c>
      <c r="H36" s="170"/>
      <c r="K36" s="97"/>
      <c r="L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row>
    <row r="37" spans="1:97" ht="15.75" customHeight="1">
      <c r="A37" s="148">
        <v>23</v>
      </c>
      <c r="B37" s="4"/>
      <c r="C37" s="9"/>
      <c r="D37" s="10"/>
      <c r="E37" s="11"/>
      <c r="F37" s="8"/>
      <c r="G37" s="22" t="str">
        <f t="shared" si="0"/>
        <v/>
      </c>
      <c r="H37" s="170"/>
      <c r="K37" s="109"/>
      <c r="L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row>
    <row r="38" spans="1:97" ht="15.75" customHeight="1">
      <c r="A38" s="148">
        <v>24</v>
      </c>
      <c r="B38" s="4"/>
      <c r="C38" s="9"/>
      <c r="D38" s="10"/>
      <c r="E38" s="11"/>
      <c r="F38" s="8"/>
      <c r="G38" s="22" t="str">
        <f t="shared" si="0"/>
        <v/>
      </c>
      <c r="H38" s="170"/>
      <c r="K38" s="109"/>
      <c r="L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row>
    <row r="39" spans="1:97" ht="15.75" customHeight="1">
      <c r="A39" s="148">
        <v>25</v>
      </c>
      <c r="B39" s="4"/>
      <c r="C39" s="9"/>
      <c r="D39" s="10"/>
      <c r="E39" s="11"/>
      <c r="F39" s="8"/>
      <c r="G39" s="22" t="str">
        <f t="shared" si="0"/>
        <v/>
      </c>
      <c r="H39" s="170"/>
      <c r="K39" s="109"/>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row>
    <row r="40" spans="1:97" ht="15.75" customHeight="1">
      <c r="A40" s="148">
        <v>26</v>
      </c>
      <c r="B40" s="4"/>
      <c r="C40" s="9"/>
      <c r="D40" s="10"/>
      <c r="E40" s="11"/>
      <c r="F40" s="8"/>
      <c r="G40" s="22" t="str">
        <f t="shared" si="0"/>
        <v/>
      </c>
      <c r="H40" s="170"/>
      <c r="K40" s="109"/>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row>
    <row r="41" spans="1:97" ht="15.75" customHeight="1">
      <c r="A41" s="148">
        <v>27</v>
      </c>
      <c r="B41" s="4"/>
      <c r="C41" s="9"/>
      <c r="D41" s="10"/>
      <c r="E41" s="11"/>
      <c r="F41" s="8"/>
      <c r="G41" s="22" t="str">
        <f t="shared" si="0"/>
        <v/>
      </c>
      <c r="H41" s="170"/>
      <c r="K41" s="109"/>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row>
    <row r="42" spans="1:97" ht="15.75" customHeight="1">
      <c r="A42" s="148">
        <v>28</v>
      </c>
      <c r="B42" s="4"/>
      <c r="C42" s="9"/>
      <c r="D42" s="10"/>
      <c r="E42" s="11"/>
      <c r="F42" s="8"/>
      <c r="G42" s="22" t="str">
        <f t="shared" si="0"/>
        <v/>
      </c>
      <c r="H42" s="170"/>
      <c r="J42" s="109"/>
      <c r="K42" s="109"/>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row>
    <row r="43" spans="1:97" ht="15.75" customHeight="1">
      <c r="A43" s="148">
        <v>29</v>
      </c>
      <c r="B43" s="4"/>
      <c r="C43" s="9"/>
      <c r="D43" s="10"/>
      <c r="E43" s="11"/>
      <c r="F43" s="8"/>
      <c r="G43" s="22" t="str">
        <f t="shared" si="0"/>
        <v/>
      </c>
      <c r="H43" s="170"/>
      <c r="K43" s="109"/>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row>
    <row r="44" spans="1:97" ht="15.75" customHeight="1" thickBot="1">
      <c r="A44" s="148">
        <v>30</v>
      </c>
      <c r="B44" s="39"/>
      <c r="C44" s="40"/>
      <c r="D44" s="41"/>
      <c r="E44" s="42"/>
      <c r="F44" s="43"/>
      <c r="G44" s="155" t="str">
        <f t="shared" si="0"/>
        <v/>
      </c>
      <c r="H44" s="170"/>
      <c r="K44" s="10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row>
    <row r="45" spans="1:97" ht="15.75" customHeight="1">
      <c r="A45" s="15"/>
      <c r="B45" s="267" t="s">
        <v>112</v>
      </c>
      <c r="C45" s="268"/>
      <c r="D45" s="171" t="s">
        <v>51</v>
      </c>
      <c r="E45" s="79"/>
      <c r="F45" s="157" t="s">
        <v>87</v>
      </c>
      <c r="G45" s="48">
        <f>L22*E45</f>
        <v>0</v>
      </c>
      <c r="H45" s="166"/>
      <c r="I45" s="172" t="s">
        <v>231</v>
      </c>
      <c r="K45" s="109"/>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row>
    <row r="46" spans="1:97" ht="15.75" customHeight="1">
      <c r="A46" s="160"/>
      <c r="B46" s="173" t="s">
        <v>184</v>
      </c>
      <c r="C46" s="175"/>
      <c r="D46" s="176"/>
      <c r="E46" s="162" t="s">
        <v>230</v>
      </c>
      <c r="F46" s="175"/>
      <c r="G46" s="71" t="str">
        <f>IF((C46+D46)&gt;=F46*1/2,"対象","対象外")</f>
        <v>対象</v>
      </c>
      <c r="H46" s="167"/>
      <c r="I46" s="163"/>
      <c r="K46" s="109"/>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row>
    <row r="47" spans="1:97" ht="15.75" customHeight="1">
      <c r="A47" s="160"/>
      <c r="B47" s="256" t="s">
        <v>111</v>
      </c>
      <c r="C47" s="257"/>
      <c r="D47" s="258">
        <f>SUMIF($B$15:$B$44,"&lt;&gt;"&amp;"▼助成対象外",$G$15:$G$44)</f>
        <v>0</v>
      </c>
      <c r="E47" s="259"/>
      <c r="F47" s="260"/>
      <c r="G47" s="45">
        <f>IF(OR(G45=0,ISERROR(D47)),0,IF(AND(D47&lt;0,G46="対象外"),0,D47))</f>
        <v>0</v>
      </c>
      <c r="H47" s="166"/>
      <c r="K47" s="109"/>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row>
    <row r="48" spans="1:97" ht="15.75" customHeight="1">
      <c r="A48" s="15"/>
      <c r="B48" s="256" t="s">
        <v>110</v>
      </c>
      <c r="C48" s="257"/>
      <c r="D48" s="258">
        <f>SUMIF($B$15:$B$44,"▼助成対象外",$G$15:$G$44)</f>
        <v>0</v>
      </c>
      <c r="E48" s="259"/>
      <c r="F48" s="260"/>
      <c r="G48" s="45">
        <f>IF(OR(G45=0,ISERROR(D48)),0,IF(D48&lt;0,0,D48))</f>
        <v>0</v>
      </c>
      <c r="H48" s="166"/>
      <c r="I48" s="109"/>
      <c r="K48" s="109"/>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row>
    <row r="49" spans="1:97" ht="15.75" customHeight="1" thickBot="1">
      <c r="A49" s="15"/>
      <c r="B49" s="261" t="s">
        <v>38</v>
      </c>
      <c r="C49" s="262"/>
      <c r="D49" s="50" t="s">
        <v>39</v>
      </c>
      <c r="E49" s="263"/>
      <c r="F49" s="264"/>
      <c r="G49" s="13"/>
      <c r="H49" s="170"/>
      <c r="I49" s="109" t="s">
        <v>100</v>
      </c>
      <c r="K49" s="109"/>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row>
    <row r="50" spans="1:97" ht="31.5" customHeight="1" thickTop="1" thickBot="1">
      <c r="A50" s="15"/>
      <c r="B50" s="269" t="s">
        <v>215</v>
      </c>
      <c r="C50" s="270"/>
      <c r="D50" s="271" t="str">
        <f>IF(E49=K32,L32,IF(E49=K33,L33,""))</f>
        <v/>
      </c>
      <c r="E50" s="272"/>
      <c r="F50" s="273"/>
      <c r="G50" s="47">
        <f>IF(OR(G45=0,ISERROR(D50)),0,IF(D50&lt;0,0,D50))</f>
        <v>0</v>
      </c>
      <c r="H50" s="166"/>
      <c r="I50" s="158"/>
      <c r="K50" s="109"/>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row>
    <row r="51" spans="1:97">
      <c r="A51" s="15"/>
      <c r="B51" s="255" t="s">
        <v>40</v>
      </c>
      <c r="C51" s="255"/>
      <c r="D51" s="255"/>
      <c r="E51" s="255"/>
      <c r="F51" s="255"/>
      <c r="G51" s="255"/>
      <c r="H51" s="174"/>
      <c r="K51" s="10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row>
    <row r="52" spans="1:97">
      <c r="K52" s="109"/>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row>
    <row r="53" spans="1:97">
      <c r="K53" s="10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row>
    <row r="54" spans="1:97">
      <c r="K54" s="10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row>
    <row r="55" spans="1:97">
      <c r="K55" s="10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row>
    <row r="56" spans="1:97">
      <c r="K56" s="10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row>
    <row r="57" spans="1:97">
      <c r="K57" s="109"/>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row>
    <row r="58" spans="1:97">
      <c r="K58" s="10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row>
    <row r="59" spans="1:97">
      <c r="K59" s="10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row>
    <row r="60" spans="1:97">
      <c r="K60" s="10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row>
    <row r="61" spans="1:97">
      <c r="K61" s="10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row>
    <row r="62" spans="1:97">
      <c r="K62" s="10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row>
    <row r="63" spans="1:97">
      <c r="K63" s="10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row>
    <row r="64" spans="1:97">
      <c r="K64" s="10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row>
    <row r="65" spans="11:97">
      <c r="K65" s="10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row>
    <row r="66" spans="11:97">
      <c r="K66" s="10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row>
    <row r="67" spans="11:97">
      <c r="K67" s="10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row>
    <row r="68" spans="11:97">
      <c r="K68" s="10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row>
    <row r="69" spans="11:97">
      <c r="K69" s="10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row>
    <row r="70" spans="11:97">
      <c r="K70" s="10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row>
    <row r="71" spans="11:97">
      <c r="K71" s="10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row>
    <row r="72" spans="11:97">
      <c r="K72" s="10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row>
    <row r="73" spans="11:97">
      <c r="K73" s="10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row>
    <row r="74" spans="11:97">
      <c r="K74" s="10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row>
    <row r="75" spans="11:97">
      <c r="K75" s="10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row>
    <row r="76" spans="11:97">
      <c r="K76" s="10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row>
    <row r="77" spans="11:97">
      <c r="K77" s="10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row>
    <row r="78" spans="11:97">
      <c r="K78" s="10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row>
    <row r="79" spans="11:97">
      <c r="K79" s="109"/>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row>
    <row r="80" spans="11:97">
      <c r="K80" s="109"/>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row>
    <row r="81" spans="11:97">
      <c r="K81" s="109"/>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row>
    <row r="82" spans="11:97">
      <c r="K82" s="109"/>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row>
    <row r="83" spans="11:97">
      <c r="K83" s="109"/>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row>
    <row r="84" spans="11:97">
      <c r="K84" s="109"/>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row>
    <row r="85" spans="11:97">
      <c r="K85" s="109"/>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row>
    <row r="86" spans="11:97">
      <c r="K86" s="109"/>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row>
    <row r="87" spans="11:97">
      <c r="K87" s="109"/>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row>
    <row r="88" spans="11:97">
      <c r="K88" s="109"/>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row>
    <row r="89" spans="11:97">
      <c r="K89" s="109"/>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row>
    <row r="90" spans="11:97">
      <c r="K90" s="109"/>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row>
    <row r="91" spans="11:97">
      <c r="K91" s="109"/>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row>
    <row r="92" spans="11:97">
      <c r="K92" s="109"/>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row>
    <row r="93" spans="11:97">
      <c r="K93" s="109"/>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row>
    <row r="94" spans="11:97">
      <c r="K94" s="109"/>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row>
    <row r="95" spans="11:97">
      <c r="K95" s="109"/>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row>
    <row r="96" spans="11:97">
      <c r="K96" s="109"/>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row>
    <row r="97" spans="11:97">
      <c r="K97" s="109"/>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row>
    <row r="98" spans="11:97">
      <c r="K98" s="109"/>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row>
    <row r="99" spans="11:97">
      <c r="K99" s="109"/>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row>
    <row r="100" spans="11:97">
      <c r="K100" s="109"/>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row>
    <row r="101" spans="11:97">
      <c r="K101" s="109"/>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row>
    <row r="102" spans="11:97">
      <c r="K102" s="109"/>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row>
    <row r="103" spans="11:97">
      <c r="K103" s="109"/>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row>
    <row r="104" spans="11:97">
      <c r="K104" s="109"/>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row>
    <row r="105" spans="11:97">
      <c r="K105" s="109"/>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row>
    <row r="106" spans="11:97">
      <c r="K106" s="109"/>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row>
    <row r="107" spans="11:97">
      <c r="K107" s="109"/>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row>
    <row r="108" spans="11:97">
      <c r="K108" s="109"/>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row>
    <row r="109" spans="11:97">
      <c r="K109" s="109"/>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row>
    <row r="110" spans="11:97">
      <c r="K110" s="109"/>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row>
    <row r="111" spans="11:97">
      <c r="K111" s="109"/>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row>
    <row r="112" spans="11:97">
      <c r="K112" s="109"/>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row>
    <row r="113" spans="11:97">
      <c r="K113" s="109"/>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row>
    <row r="114" spans="11:97">
      <c r="K114" s="109"/>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row>
    <row r="115" spans="11:97">
      <c r="K115" s="109"/>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row>
    <row r="116" spans="11:97">
      <c r="K116" s="109"/>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row>
    <row r="117" spans="11:97">
      <c r="K117" s="109"/>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row>
    <row r="118" spans="11:97">
      <c r="K118" s="109"/>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row>
    <row r="119" spans="11:97">
      <c r="K119" s="109"/>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row>
    <row r="120" spans="11:97">
      <c r="K120" s="109"/>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row>
    <row r="121" spans="11:97">
      <c r="K121" s="109"/>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row>
    <row r="122" spans="11:97">
      <c r="K122" s="109"/>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row>
    <row r="123" spans="11:97">
      <c r="K123" s="109"/>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row>
    <row r="124" spans="11:97">
      <c r="K124" s="109"/>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row>
    <row r="125" spans="11:97">
      <c r="K125" s="109"/>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row>
    <row r="126" spans="11:97">
      <c r="K126" s="10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row>
    <row r="127" spans="11:97">
      <c r="K127" s="109"/>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row>
    <row r="128" spans="11:97">
      <c r="K128" s="109"/>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row>
    <row r="129" spans="11:97">
      <c r="K129" s="109"/>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row>
    <row r="130" spans="11:97">
      <c r="K130" s="109"/>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11:97">
      <c r="K131" s="109"/>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row>
    <row r="132" spans="11:97">
      <c r="K132" s="109"/>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row>
    <row r="133" spans="11:97">
      <c r="K133" s="109"/>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row>
    <row r="134" spans="11:97">
      <c r="K134" s="109"/>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row>
    <row r="135" spans="11:97">
      <c r="K135" s="109"/>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row>
    <row r="136" spans="11:97">
      <c r="K136" s="109"/>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row>
    <row r="137" spans="11:97">
      <c r="K137" s="109"/>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row>
    <row r="138" spans="11:97">
      <c r="K138" s="109"/>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row>
    <row r="139" spans="11:97">
      <c r="K139" s="109"/>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row>
    <row r="140" spans="11:97">
      <c r="K140" s="109"/>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row>
    <row r="141" spans="11:97">
      <c r="K141" s="109"/>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row>
    <row r="142" spans="11:97">
      <c r="K142" s="109"/>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row>
    <row r="143" spans="11:97">
      <c r="K143" s="109"/>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row>
    <row r="144" spans="11:97">
      <c r="K144" s="109"/>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row>
    <row r="145" spans="11:97">
      <c r="K145" s="109"/>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row>
    <row r="146" spans="11:97">
      <c r="K146" s="109"/>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row>
    <row r="147" spans="11:97">
      <c r="K147" s="109"/>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row>
    <row r="148" spans="11:97">
      <c r="K148" s="109"/>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row>
    <row r="149" spans="11:97">
      <c r="K149" s="109"/>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row>
    <row r="150" spans="11:97">
      <c r="K150" s="109"/>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row>
    <row r="151" spans="11:97">
      <c r="K151" s="109"/>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row>
    <row r="152" spans="11:97">
      <c r="K152" s="109"/>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row>
    <row r="153" spans="11:97">
      <c r="K153" s="109"/>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row>
    <row r="154" spans="11:97">
      <c r="K154" s="109"/>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row>
    <row r="155" spans="11:97">
      <c r="K155" s="109"/>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row>
    <row r="156" spans="11:97">
      <c r="K156" s="109"/>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row>
    <row r="157" spans="11:97">
      <c r="K157" s="109"/>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row>
    <row r="158" spans="11:97">
      <c r="K158" s="109"/>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row>
    <row r="159" spans="11:97">
      <c r="K159" s="109"/>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row>
    <row r="160" spans="11:97">
      <c r="K160" s="109"/>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row>
    <row r="161" spans="11:97">
      <c r="K161" s="109"/>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row>
    <row r="162" spans="11:97">
      <c r="K162" s="109"/>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row>
    <row r="163" spans="11:97">
      <c r="K163" s="109"/>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row>
    <row r="164" spans="11:97">
      <c r="K164" s="109"/>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row>
    <row r="165" spans="11:97">
      <c r="K165" s="109"/>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row>
    <row r="166" spans="11:97">
      <c r="K166" s="109"/>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row>
    <row r="167" spans="11:97">
      <c r="K167" s="109"/>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row>
    <row r="168" spans="11:97">
      <c r="K168" s="109"/>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row>
    <row r="169" spans="11:97">
      <c r="K169" s="109"/>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row>
    <row r="170" spans="11:97">
      <c r="K170" s="109"/>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row>
    <row r="171" spans="11:97">
      <c r="K171" s="109"/>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row>
    <row r="172" spans="11:97">
      <c r="K172" s="109"/>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row>
    <row r="173" spans="11:97">
      <c r="K173" s="109"/>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row>
    <row r="174" spans="11:97">
      <c r="K174" s="109"/>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row>
    <row r="175" spans="11:97">
      <c r="K175" s="109"/>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row>
    <row r="176" spans="11:97">
      <c r="K176" s="109"/>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row>
    <row r="177" spans="11:97">
      <c r="K177" s="109"/>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row>
    <row r="178" spans="11:97">
      <c r="K178" s="109"/>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row>
    <row r="179" spans="11:97">
      <c r="K179" s="109"/>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row>
    <row r="180" spans="11:97">
      <c r="K180" s="109"/>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row>
    <row r="181" spans="11:97">
      <c r="K181" s="109"/>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row>
    <row r="182" spans="11:97">
      <c r="K182" s="109"/>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row>
    <row r="183" spans="11:97">
      <c r="K183" s="109"/>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row>
    <row r="184" spans="11:97">
      <c r="K184" s="109"/>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row>
    <row r="185" spans="11:97">
      <c r="K185" s="109"/>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row>
    <row r="186" spans="11:97">
      <c r="K186" s="109"/>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row>
    <row r="187" spans="11:97">
      <c r="K187" s="109"/>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row>
    <row r="188" spans="11:97">
      <c r="K188" s="109"/>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row>
    <row r="189" spans="11:97">
      <c r="K189" s="109"/>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row>
    <row r="190" spans="11:97">
      <c r="K190" s="109"/>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row>
    <row r="191" spans="11:97">
      <c r="K191" s="109"/>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row>
    <row r="192" spans="11:97">
      <c r="K192" s="109"/>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row>
    <row r="193" spans="11:97">
      <c r="K193" s="109"/>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row>
    <row r="194" spans="11:97">
      <c r="K194" s="109"/>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row>
    <row r="195" spans="11:97">
      <c r="K195" s="109"/>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row>
    <row r="196" spans="11:97">
      <c r="K196" s="109"/>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row>
    <row r="197" spans="11:97">
      <c r="K197" s="109"/>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row>
    <row r="198" spans="11:97">
      <c r="K198" s="109"/>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row>
    <row r="199" spans="11:97">
      <c r="K199" s="109"/>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row>
    <row r="200" spans="11:97">
      <c r="K200" s="109"/>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row>
    <row r="201" spans="11:97">
      <c r="K201" s="109"/>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row>
    <row r="202" spans="11:97">
      <c r="K202" s="109"/>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row>
    <row r="203" spans="11:97">
      <c r="K203" s="109"/>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row>
    <row r="204" spans="11:97">
      <c r="K204" s="109"/>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row>
    <row r="205" spans="11:97">
      <c r="K205" s="109"/>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row>
    <row r="206" spans="11:97">
      <c r="K206" s="109"/>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row>
    <row r="207" spans="11:97">
      <c r="K207" s="109"/>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row>
    <row r="208" spans="11:97">
      <c r="K208" s="109"/>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row>
    <row r="209" spans="11:97">
      <c r="K209" s="109"/>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row>
    <row r="210" spans="11:97">
      <c r="K210" s="109"/>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row>
    <row r="211" spans="11:97">
      <c r="K211" s="109"/>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row>
    <row r="212" spans="11:97">
      <c r="K212" s="109"/>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row>
    <row r="213" spans="11:97">
      <c r="K213" s="109"/>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row>
    <row r="214" spans="11:97">
      <c r="K214" s="109"/>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row>
    <row r="215" spans="11:97">
      <c r="K215" s="109"/>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row>
    <row r="216" spans="11:97">
      <c r="K216" s="109"/>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row>
    <row r="217" spans="11:97">
      <c r="K217" s="109"/>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row>
    <row r="218" spans="11:97">
      <c r="K218" s="109"/>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row>
    <row r="219" spans="11:97">
      <c r="K219" s="109"/>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row>
    <row r="220" spans="11:97">
      <c r="K220" s="109"/>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row>
    <row r="221" spans="11:97">
      <c r="K221" s="109"/>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row>
    <row r="222" spans="11:97">
      <c r="K222" s="109"/>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row>
    <row r="223" spans="11:97">
      <c r="K223" s="109"/>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row>
    <row r="224" spans="11:97">
      <c r="K224" s="109"/>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row>
    <row r="225" spans="11:97">
      <c r="K225" s="109"/>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row>
    <row r="226" spans="11:97">
      <c r="K226" s="109"/>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row>
    <row r="227" spans="11:97">
      <c r="K227" s="109"/>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row>
    <row r="228" spans="11:97">
      <c r="K228" s="109"/>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row>
    <row r="229" spans="11:97">
      <c r="K229" s="109"/>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row>
    <row r="230" spans="11:97">
      <c r="K230" s="109"/>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row>
    <row r="231" spans="11:97">
      <c r="K231" s="109"/>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row>
    <row r="232" spans="11:97">
      <c r="K232" s="109"/>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row>
    <row r="233" spans="11:97">
      <c r="K233" s="109"/>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row>
    <row r="234" spans="11:97">
      <c r="K234" s="109"/>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row>
    <row r="235" spans="11:97">
      <c r="K235" s="109"/>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row>
    <row r="236" spans="11:97">
      <c r="K236" s="109"/>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row>
    <row r="237" spans="11:97">
      <c r="K237" s="109"/>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row>
    <row r="238" spans="11:97">
      <c r="K238" s="109"/>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row>
    <row r="239" spans="11:97">
      <c r="K239" s="109"/>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row>
    <row r="240" spans="11:97">
      <c r="K240" s="109"/>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row>
    <row r="241" spans="11:97">
      <c r="K241" s="109"/>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row>
    <row r="242" spans="11:97">
      <c r="K242" s="109"/>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row>
    <row r="243" spans="11:97">
      <c r="K243" s="109"/>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row>
    <row r="244" spans="11:97">
      <c r="K244" s="109"/>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row>
    <row r="245" spans="11:97">
      <c r="K245" s="109"/>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row>
    <row r="246" spans="11:97">
      <c r="K246" s="109"/>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row>
    <row r="247" spans="11:97">
      <c r="K247" s="109"/>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row>
    <row r="248" spans="11:97">
      <c r="K248" s="109"/>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row>
    <row r="249" spans="11:97">
      <c r="K249" s="109"/>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row>
    <row r="250" spans="11:97">
      <c r="K250" s="109"/>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row>
    <row r="251" spans="11:97">
      <c r="K251" s="109"/>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row>
    <row r="252" spans="11:97">
      <c r="K252" s="109"/>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row>
    <row r="253" spans="11:97">
      <c r="K253" s="109"/>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row>
    <row r="254" spans="11:97">
      <c r="K254" s="109"/>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row>
    <row r="255" spans="11:97">
      <c r="K255" s="109"/>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row>
    <row r="256" spans="11:97">
      <c r="K256" s="109"/>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row>
    <row r="257" spans="11:97">
      <c r="K257" s="109"/>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row>
    <row r="258" spans="11:97">
      <c r="K258" s="109"/>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row>
    <row r="259" spans="11:97">
      <c r="K259" s="109"/>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row>
    <row r="260" spans="11:97">
      <c r="K260" s="109"/>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row>
    <row r="261" spans="11: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row>
    <row r="262" spans="11: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row>
    <row r="263" spans="11: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row>
    <row r="264" spans="11: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row>
    <row r="265" spans="11:97">
      <c r="CK265" s="97"/>
      <c r="CL265" s="97"/>
      <c r="CM265" s="97"/>
      <c r="CN265" s="97"/>
      <c r="CO265" s="97"/>
      <c r="CP265" s="97"/>
      <c r="CQ265" s="97"/>
      <c r="CR265" s="97"/>
      <c r="CS265" s="97"/>
    </row>
  </sheetData>
  <sheetProtection sheet="1" formatCells="0" formatColumns="0" formatRows="0" selectLockedCells="1"/>
  <mergeCells count="23">
    <mergeCell ref="J3:L3"/>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 ref="B3:G3"/>
    <mergeCell ref="B7:C7"/>
    <mergeCell ref="D7:E7"/>
    <mergeCell ref="F7:G7"/>
    <mergeCell ref="B8:C8"/>
    <mergeCell ref="C4:G4"/>
    <mergeCell ref="C5:G5"/>
  </mergeCells>
  <phoneticPr fontId="3"/>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8777984A-2CC9-4028-AF14-ACC9DEC09EE5}">
      <formula1>"申請あり,申請なし"</formula1>
    </dataValidation>
    <dataValidation type="list" allowBlank="1" showInputMessage="1" showErrorMessage="1" sqref="B15:B44" xr:uid="{1CA757AD-9C79-4E37-BCB9-FBD21928B7CA}">
      <formula1>"設計費,設備費,工事費,諸経費,▼助成対象外"</formula1>
    </dataValidation>
    <dataValidation imeMode="off" allowBlank="1" showInputMessage="1" showErrorMessage="1" sqref="D22:E44 D16:D21 G49:H49 D15:E15 G15:H44" xr:uid="{DB8B17D8-7990-44DA-809E-A184D0AB051A}"/>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5580-CD9B-4CD8-BAA3-855207EF184D}">
  <sheetPr>
    <pageSetUpPr fitToPage="1"/>
  </sheetPr>
  <dimension ref="A1:L50"/>
  <sheetViews>
    <sheetView view="pageBreakPreview" zoomScaleNormal="100" zoomScaleSheetLayoutView="100" workbookViewId="0">
      <selection activeCell="F15" sqref="F15"/>
    </sheetView>
  </sheetViews>
  <sheetFormatPr defaultColWidth="9" defaultRowHeight="14"/>
  <cols>
    <col min="1" max="1" width="2.6328125" style="17" customWidth="1"/>
    <col min="2" max="2" width="10.6328125" style="17" customWidth="1"/>
    <col min="3" max="3" width="42.6328125" style="17" customWidth="1"/>
    <col min="4" max="4" width="13.08984375" style="19" customWidth="1"/>
    <col min="5" max="6" width="9" style="19" customWidth="1"/>
    <col min="7" max="7" width="12" style="17" customWidth="1"/>
    <col min="8" max="8" width="3.54296875" style="17" customWidth="1"/>
    <col min="9" max="9" width="1.6328125" style="17" customWidth="1"/>
    <col min="10" max="10" width="45.6328125" style="16" customWidth="1"/>
    <col min="11" max="11" width="33.36328125" style="16" customWidth="1"/>
    <col min="12" max="12" width="15.6328125" style="17" customWidth="1"/>
    <col min="13" max="126" width="2.6328125" style="17" customWidth="1"/>
    <col min="127" max="16384" width="9" style="17"/>
  </cols>
  <sheetData>
    <row r="1" spans="1:11" ht="10.5" customHeight="1"/>
    <row r="2" spans="1:11" ht="19.5" customHeight="1">
      <c r="A2" s="15"/>
      <c r="B2" s="14" t="s">
        <v>114</v>
      </c>
      <c r="C2" s="15"/>
      <c r="D2" s="20"/>
      <c r="E2" s="20"/>
      <c r="F2" s="20"/>
      <c r="G2" s="15"/>
      <c r="H2" s="15"/>
    </row>
    <row r="3" spans="1:11" ht="30" customHeight="1" thickBot="1">
      <c r="A3" s="15"/>
      <c r="B3" s="281" t="s">
        <v>41</v>
      </c>
      <c r="C3" s="282"/>
      <c r="D3" s="282"/>
      <c r="E3" s="282"/>
      <c r="F3" s="282"/>
      <c r="G3" s="282"/>
      <c r="H3" s="137"/>
      <c r="J3" s="21" t="s">
        <v>32</v>
      </c>
    </row>
    <row r="4" spans="1:11" ht="20.149999999999999" customHeight="1">
      <c r="A4" s="15"/>
      <c r="B4" s="139" t="s">
        <v>48</v>
      </c>
      <c r="C4" s="251"/>
      <c r="D4" s="251"/>
      <c r="E4" s="251"/>
      <c r="F4" s="251"/>
      <c r="G4" s="252"/>
      <c r="H4" s="137"/>
      <c r="I4" s="138"/>
      <c r="J4" s="138"/>
      <c r="K4" s="138"/>
    </row>
    <row r="5" spans="1:11" ht="25" customHeight="1" thickBot="1">
      <c r="A5" s="15"/>
      <c r="B5" s="140" t="s">
        <v>203</v>
      </c>
      <c r="C5" s="253"/>
      <c r="D5" s="253"/>
      <c r="E5" s="253"/>
      <c r="F5" s="253"/>
      <c r="G5" s="254"/>
      <c r="H5" s="137"/>
      <c r="I5" s="138"/>
      <c r="J5" s="138"/>
      <c r="K5" s="138"/>
    </row>
    <row r="6" spans="1:11" ht="9.75" customHeight="1" thickBot="1">
      <c r="A6" s="15"/>
      <c r="B6" s="136"/>
      <c r="C6" s="137"/>
      <c r="D6" s="137"/>
      <c r="E6" s="137"/>
      <c r="F6" s="137"/>
      <c r="G6" s="137"/>
      <c r="H6" s="137"/>
      <c r="I6" s="138"/>
      <c r="J6" s="138"/>
      <c r="K6" s="138"/>
    </row>
    <row r="7" spans="1:11" ht="19.5" customHeight="1" thickBot="1">
      <c r="A7" s="15"/>
      <c r="B7" s="283" t="s">
        <v>180</v>
      </c>
      <c r="C7" s="284"/>
      <c r="D7" s="285" t="s">
        <v>193</v>
      </c>
      <c r="E7" s="286"/>
      <c r="F7" s="285" t="s">
        <v>205</v>
      </c>
      <c r="G7" s="287"/>
      <c r="H7" s="137"/>
      <c r="J7" s="21"/>
    </row>
    <row r="8" spans="1:11" ht="19.5" customHeight="1" thickTop="1">
      <c r="A8" s="15">
        <v>1</v>
      </c>
      <c r="B8" s="247"/>
      <c r="C8" s="248"/>
      <c r="D8" s="88"/>
      <c r="E8" s="177" t="s">
        <v>192</v>
      </c>
      <c r="F8" s="90"/>
      <c r="G8" s="181" t="s">
        <v>232</v>
      </c>
      <c r="H8" s="137"/>
      <c r="J8" s="21"/>
    </row>
    <row r="9" spans="1:11" ht="19.5" customHeight="1">
      <c r="A9" s="15">
        <v>2</v>
      </c>
      <c r="B9" s="277"/>
      <c r="C9" s="278"/>
      <c r="D9" s="86"/>
      <c r="E9" s="178" t="s">
        <v>192</v>
      </c>
      <c r="F9" s="81"/>
      <c r="G9" s="142" t="s">
        <v>232</v>
      </c>
      <c r="H9" s="137"/>
      <c r="J9" s="21"/>
    </row>
    <row r="10" spans="1:11" ht="19.5" customHeight="1">
      <c r="A10" s="15">
        <v>3</v>
      </c>
      <c r="B10" s="277"/>
      <c r="C10" s="278"/>
      <c r="D10" s="86"/>
      <c r="E10" s="178" t="s">
        <v>192</v>
      </c>
      <c r="F10" s="81"/>
      <c r="G10" s="142" t="s">
        <v>232</v>
      </c>
      <c r="H10" s="137"/>
      <c r="J10" s="21"/>
    </row>
    <row r="11" spans="1:11" ht="19.5" customHeight="1">
      <c r="A11" s="15">
        <v>4</v>
      </c>
      <c r="B11" s="277"/>
      <c r="C11" s="278"/>
      <c r="D11" s="86"/>
      <c r="E11" s="178" t="s">
        <v>192</v>
      </c>
      <c r="F11" s="81"/>
      <c r="G11" s="142" t="s">
        <v>232</v>
      </c>
      <c r="H11" s="137"/>
      <c r="J11" s="21"/>
    </row>
    <row r="12" spans="1:11" ht="19.5" customHeight="1" thickBot="1">
      <c r="A12" s="15">
        <v>5</v>
      </c>
      <c r="B12" s="274"/>
      <c r="C12" s="275"/>
      <c r="D12" s="91"/>
      <c r="E12" s="179" t="s">
        <v>192</v>
      </c>
      <c r="F12" s="82"/>
      <c r="G12" s="143" t="s">
        <v>232</v>
      </c>
      <c r="H12" s="137"/>
      <c r="J12" s="21"/>
    </row>
    <row r="13" spans="1:11" ht="12" customHeight="1" thickBot="1">
      <c r="A13" s="15"/>
      <c r="B13" s="136"/>
      <c r="C13" s="137"/>
      <c r="D13" s="168"/>
      <c r="E13" s="168"/>
      <c r="F13" s="168"/>
      <c r="G13" s="168"/>
      <c r="H13" s="137"/>
      <c r="J13" s="21"/>
    </row>
    <row r="14" spans="1:11" ht="19.5" customHeight="1" thickBot="1">
      <c r="A14" s="15"/>
      <c r="B14" s="144" t="s">
        <v>33</v>
      </c>
      <c r="C14" s="145" t="s">
        <v>34</v>
      </c>
      <c r="D14" s="145" t="s">
        <v>35</v>
      </c>
      <c r="E14" s="145" t="s">
        <v>36</v>
      </c>
      <c r="F14" s="146" t="s">
        <v>6</v>
      </c>
      <c r="G14" s="147" t="s">
        <v>37</v>
      </c>
      <c r="H14" s="169"/>
    </row>
    <row r="15" spans="1:11" ht="17.25" customHeight="1" thickTop="1">
      <c r="A15" s="148">
        <v>1</v>
      </c>
      <c r="B15" s="4"/>
      <c r="C15" s="5"/>
      <c r="D15" s="6"/>
      <c r="E15" s="7"/>
      <c r="F15" s="8"/>
      <c r="G15" s="22" t="str">
        <f t="shared" ref="G15:G44" si="0">IF(D15="","",D15*E15)</f>
        <v/>
      </c>
      <c r="H15" s="170"/>
    </row>
    <row r="16" spans="1:11" ht="17.25" customHeight="1">
      <c r="A16" s="148">
        <v>2</v>
      </c>
      <c r="B16" s="4"/>
      <c r="C16" s="9"/>
      <c r="D16" s="10"/>
      <c r="E16" s="11"/>
      <c r="F16" s="8"/>
      <c r="G16" s="22" t="str">
        <f t="shared" si="0"/>
        <v/>
      </c>
      <c r="H16" s="170"/>
    </row>
    <row r="17" spans="1:12" ht="17.25" customHeight="1">
      <c r="A17" s="148">
        <v>3</v>
      </c>
      <c r="B17" s="4"/>
      <c r="C17" s="9"/>
      <c r="D17" s="10"/>
      <c r="E17" s="11"/>
      <c r="F17" s="8"/>
      <c r="G17" s="22" t="str">
        <f t="shared" si="0"/>
        <v/>
      </c>
      <c r="H17" s="170"/>
    </row>
    <row r="18" spans="1:12" ht="17.25" customHeight="1">
      <c r="A18" s="148">
        <v>4</v>
      </c>
      <c r="B18" s="4"/>
      <c r="C18" s="9"/>
      <c r="D18" s="10"/>
      <c r="E18" s="11"/>
      <c r="F18" s="8"/>
      <c r="G18" s="22" t="str">
        <f t="shared" si="0"/>
        <v/>
      </c>
      <c r="H18" s="170"/>
    </row>
    <row r="19" spans="1:12" ht="17.25" customHeight="1">
      <c r="A19" s="148">
        <v>5</v>
      </c>
      <c r="B19" s="4"/>
      <c r="C19" s="9"/>
      <c r="D19" s="10"/>
      <c r="E19" s="11"/>
      <c r="F19" s="8"/>
      <c r="G19" s="22" t="str">
        <f t="shared" si="0"/>
        <v/>
      </c>
      <c r="H19" s="170"/>
    </row>
    <row r="20" spans="1:12" ht="17.25" customHeight="1">
      <c r="A20" s="148">
        <v>6</v>
      </c>
      <c r="B20" s="4"/>
      <c r="C20" s="9"/>
      <c r="D20" s="10"/>
      <c r="E20" s="11"/>
      <c r="F20" s="8"/>
      <c r="G20" s="22" t="str">
        <f t="shared" si="0"/>
        <v/>
      </c>
      <c r="H20" s="170"/>
    </row>
    <row r="21" spans="1:12" ht="17.25" customHeight="1">
      <c r="A21" s="148">
        <v>7</v>
      </c>
      <c r="B21" s="4"/>
      <c r="C21" s="9"/>
      <c r="D21" s="10"/>
      <c r="E21" s="11"/>
      <c r="F21" s="8"/>
      <c r="G21" s="22" t="str">
        <f t="shared" si="0"/>
        <v/>
      </c>
      <c r="H21" s="170"/>
      <c r="K21" s="149" t="s">
        <v>79</v>
      </c>
    </row>
    <row r="22" spans="1:12" ht="17.25" customHeight="1">
      <c r="A22" s="148">
        <v>8</v>
      </c>
      <c r="B22" s="4"/>
      <c r="C22" s="9"/>
      <c r="D22" s="10"/>
      <c r="E22" s="11"/>
      <c r="F22" s="8"/>
      <c r="G22" s="22" t="str">
        <f t="shared" si="0"/>
        <v/>
      </c>
      <c r="H22" s="170"/>
      <c r="J22" s="151" t="s">
        <v>44</v>
      </c>
      <c r="K22" s="159" t="str">
        <f>IF(SUM(G15:G44)=0,"対象外","対象")</f>
        <v>対象外</v>
      </c>
      <c r="L22" s="23">
        <f>IF(K22="対象外",0,L29*L23)</f>
        <v>0</v>
      </c>
    </row>
    <row r="23" spans="1:12" ht="17.25" customHeight="1">
      <c r="A23" s="148">
        <v>9</v>
      </c>
      <c r="B23" s="4"/>
      <c r="C23" s="9"/>
      <c r="D23" s="10"/>
      <c r="E23" s="11"/>
      <c r="F23" s="8"/>
      <c r="G23" s="22" t="str">
        <f t="shared" si="0"/>
        <v/>
      </c>
      <c r="H23" s="170"/>
      <c r="K23" s="153" t="s">
        <v>88</v>
      </c>
      <c r="L23" s="182">
        <f>D45</f>
        <v>0</v>
      </c>
    </row>
    <row r="24" spans="1:12" ht="17.25" customHeight="1">
      <c r="A24" s="148">
        <v>10</v>
      </c>
      <c r="B24" s="4"/>
      <c r="C24" s="9"/>
      <c r="D24" s="10"/>
      <c r="E24" s="11"/>
      <c r="F24" s="8"/>
      <c r="G24" s="22" t="str">
        <f t="shared" si="0"/>
        <v/>
      </c>
      <c r="H24" s="170"/>
    </row>
    <row r="25" spans="1:12" ht="17.25" customHeight="1">
      <c r="A25" s="148">
        <v>11</v>
      </c>
      <c r="B25" s="4"/>
      <c r="C25" s="9"/>
      <c r="D25" s="10"/>
      <c r="E25" s="11"/>
      <c r="F25" s="8"/>
      <c r="G25" s="22" t="str">
        <f t="shared" si="0"/>
        <v/>
      </c>
      <c r="H25" s="170"/>
    </row>
    <row r="26" spans="1:12" ht="17.25" customHeight="1">
      <c r="A26" s="148">
        <v>12</v>
      </c>
      <c r="B26" s="4"/>
      <c r="C26" s="9"/>
      <c r="D26" s="10"/>
      <c r="E26" s="11"/>
      <c r="F26" s="8"/>
      <c r="G26" s="22" t="str">
        <f t="shared" si="0"/>
        <v/>
      </c>
      <c r="H26" s="170"/>
    </row>
    <row r="27" spans="1:12" ht="17.25" customHeight="1">
      <c r="A27" s="148">
        <v>13</v>
      </c>
      <c r="B27" s="4"/>
      <c r="C27" s="9"/>
      <c r="D27" s="10"/>
      <c r="E27" s="11"/>
      <c r="F27" s="8"/>
      <c r="G27" s="22" t="str">
        <f t="shared" si="0"/>
        <v/>
      </c>
      <c r="H27" s="170"/>
    </row>
    <row r="28" spans="1:12" ht="17.25" customHeight="1">
      <c r="A28" s="148">
        <v>14</v>
      </c>
      <c r="B28" s="4"/>
      <c r="C28" s="9"/>
      <c r="D28" s="10"/>
      <c r="E28" s="11"/>
      <c r="F28" s="8"/>
      <c r="G28" s="22" t="str">
        <f t="shared" si="0"/>
        <v/>
      </c>
      <c r="H28" s="170"/>
    </row>
    <row r="29" spans="1:12" ht="17.25" customHeight="1">
      <c r="A29" s="148">
        <v>15</v>
      </c>
      <c r="B29" s="4"/>
      <c r="C29" s="9"/>
      <c r="D29" s="10"/>
      <c r="E29" s="11"/>
      <c r="F29" s="8"/>
      <c r="G29" s="22" t="str">
        <f t="shared" si="0"/>
        <v/>
      </c>
      <c r="H29" s="170"/>
      <c r="K29" s="152" t="s">
        <v>49</v>
      </c>
      <c r="L29" s="23">
        <v>300000000</v>
      </c>
    </row>
    <row r="30" spans="1:12" ht="17.25" customHeight="1">
      <c r="A30" s="148">
        <v>16</v>
      </c>
      <c r="B30" s="4"/>
      <c r="C30" s="9"/>
      <c r="D30" s="10"/>
      <c r="E30" s="11"/>
      <c r="F30" s="8"/>
      <c r="G30" s="22" t="str">
        <f t="shared" si="0"/>
        <v/>
      </c>
      <c r="H30" s="170"/>
    </row>
    <row r="31" spans="1:12" ht="17.25" customHeight="1">
      <c r="A31" s="148">
        <v>17</v>
      </c>
      <c r="B31" s="4"/>
      <c r="C31" s="9"/>
      <c r="D31" s="10"/>
      <c r="E31" s="11"/>
      <c r="F31" s="8"/>
      <c r="G31" s="22" t="str">
        <f t="shared" si="0"/>
        <v/>
      </c>
      <c r="H31" s="170"/>
      <c r="K31" s="15" t="s">
        <v>45</v>
      </c>
      <c r="L31" s="14"/>
    </row>
    <row r="32" spans="1:12" ht="17.25" customHeight="1">
      <c r="A32" s="148">
        <v>18</v>
      </c>
      <c r="B32" s="4"/>
      <c r="C32" s="9"/>
      <c r="D32" s="10"/>
      <c r="E32" s="11"/>
      <c r="F32" s="8"/>
      <c r="G32" s="22" t="str">
        <f t="shared" si="0"/>
        <v/>
      </c>
      <c r="H32" s="170"/>
      <c r="K32" s="153" t="s">
        <v>46</v>
      </c>
      <c r="L32" s="154">
        <f>IF(ROUNDDOWN(($G$46-$G$48)*2/3,-3)&gt;$G$45,$G$45,ROUNDDOWN(($G$46-$G$48)*2/3,-3))</f>
        <v>0</v>
      </c>
    </row>
    <row r="33" spans="1:12" ht="17.25" customHeight="1">
      <c r="A33" s="148">
        <v>19</v>
      </c>
      <c r="B33" s="4"/>
      <c r="C33" s="9"/>
      <c r="D33" s="10"/>
      <c r="E33" s="11"/>
      <c r="F33" s="8"/>
      <c r="G33" s="22" t="str">
        <f t="shared" si="0"/>
        <v/>
      </c>
      <c r="H33" s="170"/>
      <c r="K33" s="153" t="s">
        <v>47</v>
      </c>
      <c r="L33" s="154">
        <f>IF(ROUNDDOWN($G$46*2/3,-3)&gt;$G$45,$G$45,ROUNDDOWN($G$46*2/3,-3))</f>
        <v>0</v>
      </c>
    </row>
    <row r="34" spans="1:12" ht="17.25" customHeight="1">
      <c r="A34" s="148">
        <v>20</v>
      </c>
      <c r="B34" s="4"/>
      <c r="C34" s="9"/>
      <c r="D34" s="10"/>
      <c r="E34" s="11"/>
      <c r="F34" s="8"/>
      <c r="G34" s="22" t="str">
        <f t="shared" si="0"/>
        <v/>
      </c>
      <c r="H34" s="170"/>
    </row>
    <row r="35" spans="1:12" ht="17.25" customHeight="1">
      <c r="A35" s="148">
        <v>21</v>
      </c>
      <c r="B35" s="4"/>
      <c r="C35" s="9"/>
      <c r="D35" s="10"/>
      <c r="E35" s="11"/>
      <c r="F35" s="8"/>
      <c r="G35" s="22" t="str">
        <f t="shared" si="0"/>
        <v/>
      </c>
      <c r="H35" s="170"/>
    </row>
    <row r="36" spans="1:12" ht="17.25" customHeight="1">
      <c r="A36" s="148">
        <v>22</v>
      </c>
      <c r="B36" s="4"/>
      <c r="C36" s="9"/>
      <c r="D36" s="10"/>
      <c r="E36" s="11"/>
      <c r="F36" s="8"/>
      <c r="G36" s="22" t="str">
        <f t="shared" si="0"/>
        <v/>
      </c>
      <c r="H36" s="170"/>
    </row>
    <row r="37" spans="1:12" ht="17.25" customHeight="1">
      <c r="A37" s="148">
        <v>23</v>
      </c>
      <c r="B37" s="4"/>
      <c r="C37" s="9"/>
      <c r="D37" s="10"/>
      <c r="E37" s="11"/>
      <c r="F37" s="8"/>
      <c r="G37" s="22" t="str">
        <f t="shared" si="0"/>
        <v/>
      </c>
      <c r="H37" s="170"/>
    </row>
    <row r="38" spans="1:12" ht="17.25" customHeight="1">
      <c r="A38" s="148">
        <v>24</v>
      </c>
      <c r="B38" s="4"/>
      <c r="C38" s="9"/>
      <c r="D38" s="10"/>
      <c r="E38" s="11"/>
      <c r="F38" s="8"/>
      <c r="G38" s="22" t="str">
        <f t="shared" si="0"/>
        <v/>
      </c>
      <c r="H38" s="170"/>
    </row>
    <row r="39" spans="1:12" ht="17.25" customHeight="1">
      <c r="A39" s="148">
        <v>25</v>
      </c>
      <c r="B39" s="4"/>
      <c r="C39" s="9"/>
      <c r="D39" s="10"/>
      <c r="E39" s="11"/>
      <c r="F39" s="8"/>
      <c r="G39" s="22" t="str">
        <f t="shared" si="0"/>
        <v/>
      </c>
      <c r="H39" s="170"/>
    </row>
    <row r="40" spans="1:12" ht="17.25" customHeight="1">
      <c r="A40" s="148">
        <v>26</v>
      </c>
      <c r="B40" s="4"/>
      <c r="C40" s="9"/>
      <c r="D40" s="10"/>
      <c r="E40" s="11"/>
      <c r="F40" s="8"/>
      <c r="G40" s="22" t="str">
        <f t="shared" si="0"/>
        <v/>
      </c>
      <c r="H40" s="170"/>
    </row>
    <row r="41" spans="1:12" ht="17.25" customHeight="1">
      <c r="A41" s="148">
        <v>27</v>
      </c>
      <c r="B41" s="4"/>
      <c r="C41" s="9"/>
      <c r="D41" s="10"/>
      <c r="E41" s="11"/>
      <c r="F41" s="8"/>
      <c r="G41" s="22" t="str">
        <f t="shared" si="0"/>
        <v/>
      </c>
      <c r="H41" s="170"/>
    </row>
    <row r="42" spans="1:12" ht="17.25" customHeight="1">
      <c r="A42" s="148">
        <v>28</v>
      </c>
      <c r="B42" s="4"/>
      <c r="C42" s="9"/>
      <c r="D42" s="10"/>
      <c r="E42" s="11"/>
      <c r="F42" s="8"/>
      <c r="G42" s="22" t="str">
        <f t="shared" si="0"/>
        <v/>
      </c>
      <c r="H42" s="170"/>
    </row>
    <row r="43" spans="1:12" ht="17.25" customHeight="1">
      <c r="A43" s="148">
        <v>29</v>
      </c>
      <c r="B43" s="4"/>
      <c r="C43" s="9"/>
      <c r="D43" s="10"/>
      <c r="E43" s="11"/>
      <c r="F43" s="8"/>
      <c r="G43" s="22" t="str">
        <f t="shared" si="0"/>
        <v/>
      </c>
      <c r="H43" s="170"/>
    </row>
    <row r="44" spans="1:12" ht="17.25" customHeight="1" thickBot="1">
      <c r="A44" s="148">
        <v>30</v>
      </c>
      <c r="B44" s="4"/>
      <c r="C44" s="12"/>
      <c r="D44" s="41"/>
      <c r="E44" s="42"/>
      <c r="F44" s="51"/>
      <c r="G44" s="22" t="str">
        <f t="shared" si="0"/>
        <v/>
      </c>
      <c r="H44" s="170"/>
    </row>
    <row r="45" spans="1:12" ht="16.5" customHeight="1">
      <c r="A45" s="15"/>
      <c r="B45" s="290" t="s">
        <v>113</v>
      </c>
      <c r="C45" s="291"/>
      <c r="D45" s="288"/>
      <c r="E45" s="289"/>
      <c r="F45" s="183" t="s">
        <v>87</v>
      </c>
      <c r="G45" s="46">
        <f>L22</f>
        <v>0</v>
      </c>
      <c r="H45" s="170"/>
    </row>
    <row r="46" spans="1:12" ht="16.5" customHeight="1">
      <c r="A46" s="15"/>
      <c r="B46" s="256" t="s">
        <v>42</v>
      </c>
      <c r="C46" s="257"/>
      <c r="D46" s="258">
        <f>SUMIF(B15:B44,"&lt;&gt;"&amp;"▼助成対象外",G15:G44)</f>
        <v>0</v>
      </c>
      <c r="E46" s="259"/>
      <c r="F46" s="260"/>
      <c r="G46" s="45">
        <f>IF(OR(G45=0,ISERROR(D46)),0,IF(D46&lt;0,0,D46))</f>
        <v>0</v>
      </c>
      <c r="H46" s="166"/>
      <c r="J46" s="184"/>
    </row>
    <row r="47" spans="1:12" ht="16.5" customHeight="1">
      <c r="A47" s="15"/>
      <c r="B47" s="256" t="s">
        <v>43</v>
      </c>
      <c r="C47" s="257"/>
      <c r="D47" s="258">
        <f>SUMIF(B15:B44,"▼助成対象外",G15:G44)</f>
        <v>0</v>
      </c>
      <c r="E47" s="259"/>
      <c r="F47" s="260"/>
      <c r="G47" s="45">
        <f>IF(OR(G45=0,ISERROR(D47)),0,IF(D47&lt;0,0,D47))</f>
        <v>0</v>
      </c>
      <c r="H47" s="166"/>
      <c r="J47" s="184"/>
    </row>
    <row r="48" spans="1:12" ht="16.5" customHeight="1" thickBot="1">
      <c r="A48" s="15"/>
      <c r="B48" s="261" t="s">
        <v>38</v>
      </c>
      <c r="C48" s="262"/>
      <c r="D48" s="50" t="s">
        <v>39</v>
      </c>
      <c r="E48" s="263"/>
      <c r="F48" s="264"/>
      <c r="G48" s="13"/>
      <c r="H48" s="170"/>
      <c r="I48" s="109" t="s">
        <v>52</v>
      </c>
    </row>
    <row r="49" spans="1:10" ht="31.5" customHeight="1" thickTop="1" thickBot="1">
      <c r="A49" s="15"/>
      <c r="B49" s="269" t="s">
        <v>216</v>
      </c>
      <c r="C49" s="270"/>
      <c r="D49" s="271" t="str">
        <f>IF(E48=K32,L32,IF(E48=K33,L33,""))</f>
        <v/>
      </c>
      <c r="E49" s="272"/>
      <c r="F49" s="273"/>
      <c r="G49" s="47">
        <f>IF(OR(G45=0,ISERROR(D49)),0,IF(D49&lt;0,0,D49))</f>
        <v>0</v>
      </c>
      <c r="H49" s="166"/>
      <c r="J49" s="184"/>
    </row>
    <row r="50" spans="1:10" ht="11.25" customHeight="1">
      <c r="A50" s="15"/>
      <c r="B50" s="255" t="s">
        <v>40</v>
      </c>
      <c r="C50" s="255"/>
      <c r="D50" s="255"/>
      <c r="E50" s="255"/>
      <c r="F50" s="255"/>
      <c r="G50" s="255"/>
      <c r="H50" s="174"/>
      <c r="I50" s="158"/>
    </row>
  </sheetData>
  <sheetProtection sheet="1" formatCells="0" formatColumns="0" formatRows="0" selectLockedCells="1"/>
  <mergeCells count="22">
    <mergeCell ref="D45:E45"/>
    <mergeCell ref="B46:C46"/>
    <mergeCell ref="D46:F46"/>
    <mergeCell ref="B50:G50"/>
    <mergeCell ref="B47:C47"/>
    <mergeCell ref="D47:F47"/>
    <mergeCell ref="B48:C48"/>
    <mergeCell ref="E48:F48"/>
    <mergeCell ref="B49:C49"/>
    <mergeCell ref="D49:F49"/>
    <mergeCell ref="B45:C45"/>
    <mergeCell ref="B9:C9"/>
    <mergeCell ref="B10:C10"/>
    <mergeCell ref="B11:C11"/>
    <mergeCell ref="B12:C12"/>
    <mergeCell ref="B3:G3"/>
    <mergeCell ref="B7:C7"/>
    <mergeCell ref="D7:E7"/>
    <mergeCell ref="F7:G7"/>
    <mergeCell ref="B8:C8"/>
    <mergeCell ref="C4:G4"/>
    <mergeCell ref="C5:G5"/>
  </mergeCells>
  <phoneticPr fontId="3"/>
  <conditionalFormatting sqref="G48:H48">
    <cfRule type="expression" dxfId="8" priority="1">
      <formula>OR(AND($E$48="申請無し",$G$48&lt;&gt;0),AND($E$48="申請有り",$G$48&lt;=0))</formula>
    </cfRule>
  </conditionalFormatting>
  <dataValidations count="3">
    <dataValidation imeMode="off" allowBlank="1" showInputMessage="1" showErrorMessage="1" sqref="G48:H48 F45 D15:D45 G15:H44" xr:uid="{D344585C-D05D-48D4-8D70-F9DF1679210D}"/>
    <dataValidation type="list" allowBlank="1" showInputMessage="1" showErrorMessage="1" sqref="B15:B44" xr:uid="{109696E1-C19A-461C-B203-189F2110E43A}">
      <formula1>"設計費,設備費,工事費,諸経費,▼助成対象外"</formula1>
    </dataValidation>
    <dataValidation type="list" allowBlank="1" showInputMessage="1" showErrorMessage="1" sqref="E48:F48" xr:uid="{679B9D46-3632-4277-B374-AFF6E6F90AB4}">
      <formula1>"申請あり,申請なし"</formula1>
    </dataValidation>
  </dataValidations>
  <pageMargins left="0.74803149606299213" right="0.43307086614173229" top="0.48" bottom="0.52" header="0.19685039370078741" footer="0.23622047244094491"/>
  <pageSetup paperSize="9" scale="89"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7502-9A8A-49D6-9C64-4D498C5A2A6D}">
  <sheetPr>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3" style="17" customWidth="1"/>
    <col min="4" max="4" width="13.08984375" style="19" customWidth="1"/>
    <col min="5" max="6" width="6.6328125" style="19" customWidth="1"/>
    <col min="7" max="7" width="13.08984375" style="17" customWidth="1"/>
    <col min="8" max="8" width="1.81640625" style="17" customWidth="1"/>
    <col min="9" max="9" width="9.6328125" style="17" customWidth="1"/>
    <col min="10" max="10" width="13.08984375" style="16" customWidth="1"/>
    <col min="11" max="11" width="9.6328125" style="16" customWidth="1"/>
    <col min="12" max="12" width="20" style="17" customWidth="1"/>
    <col min="13" max="13" width="10.6328125" style="97" customWidth="1"/>
    <col min="14" max="126" width="2.6328125" style="17" customWidth="1"/>
    <col min="127" max="16384" width="9" style="17"/>
  </cols>
  <sheetData>
    <row r="1" spans="1:12" s="97" customFormat="1" ht="10.5" customHeight="1">
      <c r="A1" s="17"/>
      <c r="B1" s="17"/>
      <c r="C1" s="17"/>
      <c r="D1" s="19"/>
      <c r="E1" s="19"/>
      <c r="F1" s="19"/>
      <c r="G1" s="17"/>
      <c r="H1" s="17"/>
      <c r="I1" s="17"/>
      <c r="J1" s="16"/>
      <c r="K1" s="16"/>
      <c r="L1" s="17"/>
    </row>
    <row r="2" spans="1:12" s="97" customFormat="1" ht="19.5" customHeight="1">
      <c r="A2" s="15"/>
      <c r="B2" s="14" t="s">
        <v>119</v>
      </c>
      <c r="C2" s="15"/>
      <c r="D2" s="20"/>
      <c r="E2" s="20"/>
      <c r="F2" s="20"/>
      <c r="G2" s="15"/>
      <c r="H2" s="15"/>
      <c r="I2" s="17"/>
      <c r="J2" s="16"/>
      <c r="K2" s="16"/>
      <c r="L2" s="17"/>
    </row>
    <row r="3" spans="1:12" s="97" customFormat="1" ht="39.75" customHeight="1" thickBot="1">
      <c r="A3" s="15"/>
      <c r="B3" s="281" t="s">
        <v>118</v>
      </c>
      <c r="C3" s="282"/>
      <c r="D3" s="282"/>
      <c r="E3" s="282"/>
      <c r="F3" s="282"/>
      <c r="G3" s="282"/>
      <c r="H3" s="137"/>
      <c r="I3" s="265" t="s">
        <v>206</v>
      </c>
      <c r="J3" s="265"/>
      <c r="K3" s="265"/>
      <c r="L3" s="265"/>
    </row>
    <row r="4" spans="1:12" s="17" customFormat="1" ht="20.149999999999999" customHeight="1">
      <c r="A4" s="15"/>
      <c r="B4" s="139" t="s">
        <v>48</v>
      </c>
      <c r="C4" s="251"/>
      <c r="D4" s="251"/>
      <c r="E4" s="251"/>
      <c r="F4" s="251"/>
      <c r="G4" s="252"/>
      <c r="H4" s="137"/>
      <c r="I4" s="138"/>
      <c r="J4" s="138"/>
      <c r="K4" s="138"/>
    </row>
    <row r="5" spans="1:12" s="17" customFormat="1" ht="25" customHeight="1" thickBot="1">
      <c r="A5" s="15"/>
      <c r="B5" s="140" t="s">
        <v>203</v>
      </c>
      <c r="C5" s="253"/>
      <c r="D5" s="253"/>
      <c r="E5" s="253"/>
      <c r="F5" s="253"/>
      <c r="G5" s="254"/>
      <c r="H5" s="137"/>
      <c r="I5" s="138"/>
      <c r="J5" s="138"/>
      <c r="K5" s="138"/>
    </row>
    <row r="6" spans="1:12" s="17" customFormat="1" ht="11.25" customHeight="1" thickBot="1">
      <c r="A6" s="15"/>
      <c r="B6" s="136"/>
      <c r="C6" s="137"/>
      <c r="D6" s="137"/>
      <c r="E6" s="137"/>
      <c r="F6" s="137"/>
      <c r="G6" s="137"/>
      <c r="H6" s="137"/>
      <c r="I6" s="138"/>
      <c r="J6" s="138"/>
      <c r="K6" s="138"/>
    </row>
    <row r="7" spans="1:12" s="17" customFormat="1" ht="19.5" customHeight="1" thickBot="1">
      <c r="A7" s="15"/>
      <c r="B7" s="283" t="s">
        <v>180</v>
      </c>
      <c r="C7" s="284"/>
      <c r="D7" s="285" t="s">
        <v>195</v>
      </c>
      <c r="E7" s="286"/>
      <c r="F7" s="285" t="s">
        <v>205</v>
      </c>
      <c r="G7" s="287"/>
      <c r="H7" s="137"/>
      <c r="I7" s="137"/>
      <c r="K7" s="21"/>
      <c r="L7" s="16"/>
    </row>
    <row r="8" spans="1:12" s="17" customFormat="1" ht="17.25" customHeight="1" thickTop="1">
      <c r="A8" s="15">
        <v>1</v>
      </c>
      <c r="B8" s="247"/>
      <c r="C8" s="248"/>
      <c r="D8" s="86"/>
      <c r="E8" s="177" t="s">
        <v>194</v>
      </c>
      <c r="F8" s="87"/>
      <c r="G8" s="186" t="s">
        <v>232</v>
      </c>
      <c r="H8" s="137"/>
      <c r="I8" s="137"/>
      <c r="K8" s="21"/>
      <c r="L8" s="16"/>
    </row>
    <row r="9" spans="1:12" s="17" customFormat="1" ht="17.25" customHeight="1">
      <c r="A9" s="15">
        <v>2</v>
      </c>
      <c r="B9" s="277"/>
      <c r="C9" s="278"/>
      <c r="D9" s="86"/>
      <c r="E9" s="187" t="s">
        <v>194</v>
      </c>
      <c r="F9" s="85"/>
      <c r="G9" s="188" t="str">
        <f>G8</f>
        <v>N㎥/h</v>
      </c>
      <c r="H9" s="137"/>
      <c r="I9" s="137"/>
      <c r="K9" s="21"/>
      <c r="L9" s="16"/>
    </row>
    <row r="10" spans="1:12" s="17" customFormat="1" ht="17.25" customHeight="1">
      <c r="A10" s="15">
        <v>3</v>
      </c>
      <c r="B10" s="277"/>
      <c r="C10" s="278"/>
      <c r="D10" s="86"/>
      <c r="E10" s="187" t="s">
        <v>194</v>
      </c>
      <c r="F10" s="85"/>
      <c r="G10" s="188" t="str">
        <f>G9</f>
        <v>N㎥/h</v>
      </c>
      <c r="H10" s="137"/>
      <c r="I10" s="137"/>
      <c r="K10" s="21"/>
      <c r="L10" s="16"/>
    </row>
    <row r="11" spans="1:12" s="17" customFormat="1" ht="17.25" customHeight="1">
      <c r="A11" s="15">
        <v>4</v>
      </c>
      <c r="B11" s="277"/>
      <c r="C11" s="278"/>
      <c r="D11" s="86"/>
      <c r="E11" s="187" t="s">
        <v>194</v>
      </c>
      <c r="F11" s="85"/>
      <c r="G11" s="188" t="str">
        <f>G10</f>
        <v>N㎥/h</v>
      </c>
      <c r="H11" s="137"/>
      <c r="I11" s="137"/>
      <c r="K11" s="21"/>
      <c r="L11" s="16"/>
    </row>
    <row r="12" spans="1:12" s="17" customFormat="1" ht="17.25" customHeight="1" thickBot="1">
      <c r="A12" s="15">
        <v>5</v>
      </c>
      <c r="B12" s="274"/>
      <c r="C12" s="275"/>
      <c r="D12" s="84"/>
      <c r="E12" s="179" t="s">
        <v>194</v>
      </c>
      <c r="F12" s="83"/>
      <c r="G12" s="143" t="str">
        <f>G11</f>
        <v>N㎥/h</v>
      </c>
      <c r="H12" s="137"/>
      <c r="I12" s="137"/>
      <c r="K12" s="21"/>
      <c r="L12" s="16"/>
    </row>
    <row r="13" spans="1:12" s="17" customFormat="1" ht="10.5" customHeight="1" thickBot="1">
      <c r="A13" s="15"/>
      <c r="B13" s="136"/>
      <c r="C13" s="137"/>
      <c r="D13" s="137"/>
      <c r="E13" s="137"/>
      <c r="F13" s="168"/>
      <c r="G13" s="137"/>
      <c r="H13" s="137"/>
      <c r="J13" s="21"/>
      <c r="K13" s="16"/>
    </row>
    <row r="14" spans="1:12" s="97" customFormat="1" ht="19.5" customHeight="1" thickBot="1">
      <c r="A14" s="15"/>
      <c r="B14" s="144" t="s">
        <v>33</v>
      </c>
      <c r="C14" s="145" t="s">
        <v>34</v>
      </c>
      <c r="D14" s="145" t="s">
        <v>35</v>
      </c>
      <c r="E14" s="145" t="s">
        <v>36</v>
      </c>
      <c r="F14" s="146" t="s">
        <v>6</v>
      </c>
      <c r="G14" s="147" t="s">
        <v>37</v>
      </c>
      <c r="H14" s="169"/>
      <c r="I14" s="17"/>
      <c r="J14" s="16"/>
      <c r="K14" s="16"/>
      <c r="L14" s="17"/>
    </row>
    <row r="15" spans="1:12" s="97" customFormat="1" ht="17.25" customHeight="1" thickTop="1">
      <c r="A15" s="148">
        <v>1</v>
      </c>
      <c r="B15" s="4"/>
      <c r="C15" s="5"/>
      <c r="D15" s="6"/>
      <c r="E15" s="7"/>
      <c r="F15" s="8"/>
      <c r="G15" s="22" t="str">
        <f t="shared" ref="G15:G44" si="0">IF(D15="","",D15*E15)</f>
        <v/>
      </c>
      <c r="H15" s="170"/>
      <c r="I15" s="17"/>
      <c r="J15" s="16"/>
      <c r="K15" s="16"/>
      <c r="L15" s="17"/>
    </row>
    <row r="16" spans="1:12" s="97" customFormat="1" ht="17.25" customHeight="1">
      <c r="A16" s="148">
        <v>2</v>
      </c>
      <c r="B16" s="4"/>
      <c r="C16" s="9"/>
      <c r="D16" s="10"/>
      <c r="E16" s="11"/>
      <c r="F16" s="8"/>
      <c r="G16" s="22" t="str">
        <f t="shared" si="0"/>
        <v/>
      </c>
      <c r="H16" s="170"/>
      <c r="I16" s="17"/>
      <c r="J16" s="16"/>
      <c r="K16" s="16"/>
      <c r="L16" s="17"/>
    </row>
    <row r="17" spans="1:12" s="97" customFormat="1" ht="17.25" customHeight="1">
      <c r="A17" s="148">
        <v>3</v>
      </c>
      <c r="B17" s="4"/>
      <c r="C17" s="9"/>
      <c r="D17" s="10"/>
      <c r="E17" s="11"/>
      <c r="F17" s="8"/>
      <c r="G17" s="22" t="str">
        <f t="shared" si="0"/>
        <v/>
      </c>
      <c r="H17" s="170"/>
      <c r="I17" s="17"/>
      <c r="J17" s="16"/>
      <c r="K17" s="16"/>
      <c r="L17" s="17"/>
    </row>
    <row r="18" spans="1:12" s="97" customFormat="1" ht="17.25" customHeight="1">
      <c r="A18" s="148">
        <v>4</v>
      </c>
      <c r="B18" s="4"/>
      <c r="C18" s="9"/>
      <c r="D18" s="10"/>
      <c r="E18" s="11"/>
      <c r="F18" s="8"/>
      <c r="G18" s="22" t="str">
        <f t="shared" si="0"/>
        <v/>
      </c>
      <c r="H18" s="170"/>
      <c r="I18" s="17"/>
      <c r="J18" s="16"/>
      <c r="K18" s="16"/>
      <c r="L18" s="17"/>
    </row>
    <row r="19" spans="1:12" s="97" customFormat="1" ht="17.25" customHeight="1">
      <c r="A19" s="148">
        <v>5</v>
      </c>
      <c r="B19" s="4"/>
      <c r="C19" s="9"/>
      <c r="D19" s="10"/>
      <c r="E19" s="11"/>
      <c r="F19" s="8"/>
      <c r="G19" s="22" t="str">
        <f t="shared" si="0"/>
        <v/>
      </c>
      <c r="H19" s="170"/>
      <c r="I19" s="17"/>
      <c r="J19" s="16"/>
      <c r="K19" s="16"/>
      <c r="L19" s="17"/>
    </row>
    <row r="20" spans="1:12" s="97" customFormat="1" ht="17.25" customHeight="1">
      <c r="A20" s="148">
        <v>6</v>
      </c>
      <c r="B20" s="4"/>
      <c r="C20" s="9"/>
      <c r="D20" s="10"/>
      <c r="E20" s="11"/>
      <c r="F20" s="8"/>
      <c r="G20" s="22" t="str">
        <f t="shared" si="0"/>
        <v/>
      </c>
      <c r="H20" s="170"/>
      <c r="I20" s="17"/>
      <c r="J20" s="16"/>
      <c r="K20" s="16"/>
      <c r="L20" s="17"/>
    </row>
    <row r="21" spans="1:12" s="97" customFormat="1" ht="17.25" customHeight="1">
      <c r="A21" s="148">
        <v>7</v>
      </c>
      <c r="B21" s="4"/>
      <c r="C21" s="9"/>
      <c r="D21" s="10"/>
      <c r="E21" s="11"/>
      <c r="F21" s="8"/>
      <c r="G21" s="22" t="str">
        <f t="shared" si="0"/>
        <v/>
      </c>
      <c r="H21" s="170"/>
      <c r="I21" s="17"/>
      <c r="J21" s="16"/>
      <c r="K21" s="149" t="s">
        <v>79</v>
      </c>
      <c r="L21" s="190"/>
    </row>
    <row r="22" spans="1:12" s="97" customFormat="1" ht="17.25" customHeight="1">
      <c r="A22" s="148">
        <v>8</v>
      </c>
      <c r="B22" s="4"/>
      <c r="C22" s="9"/>
      <c r="D22" s="10"/>
      <c r="E22" s="11"/>
      <c r="F22" s="8"/>
      <c r="G22" s="22" t="str">
        <f t="shared" si="0"/>
        <v/>
      </c>
      <c r="H22" s="170"/>
      <c r="I22" s="17"/>
      <c r="J22" s="151" t="s">
        <v>44</v>
      </c>
      <c r="K22" s="159" t="str">
        <f>IF(SUM(G15:G44)=0,"対象外","対象")</f>
        <v>対象外</v>
      </c>
      <c r="L22" s="23">
        <f>IF(K22="対象外",0,L29*L23)</f>
        <v>0</v>
      </c>
    </row>
    <row r="23" spans="1:12" s="97" customFormat="1" ht="17.25" customHeight="1">
      <c r="A23" s="148">
        <v>9</v>
      </c>
      <c r="B23" s="4"/>
      <c r="C23" s="9"/>
      <c r="D23" s="10"/>
      <c r="E23" s="11"/>
      <c r="F23" s="8"/>
      <c r="G23" s="22" t="str">
        <f t="shared" si="0"/>
        <v/>
      </c>
      <c r="H23" s="170"/>
      <c r="I23" s="17"/>
      <c r="J23" s="16"/>
      <c r="K23" s="153" t="s">
        <v>88</v>
      </c>
      <c r="L23" s="182">
        <f>D45</f>
        <v>0</v>
      </c>
    </row>
    <row r="24" spans="1:12" s="97" customFormat="1" ht="17.25" customHeight="1">
      <c r="A24" s="148">
        <v>10</v>
      </c>
      <c r="B24" s="4"/>
      <c r="C24" s="9"/>
      <c r="D24" s="10"/>
      <c r="E24" s="11"/>
      <c r="F24" s="8"/>
      <c r="G24" s="22" t="str">
        <f t="shared" si="0"/>
        <v/>
      </c>
      <c r="H24" s="170"/>
      <c r="I24" s="17"/>
      <c r="J24" s="16"/>
      <c r="K24" s="16"/>
      <c r="L24" s="17"/>
    </row>
    <row r="25" spans="1:12" s="97" customFormat="1" ht="17.25" customHeight="1">
      <c r="A25" s="148">
        <v>11</v>
      </c>
      <c r="B25" s="4"/>
      <c r="C25" s="9"/>
      <c r="D25" s="10"/>
      <c r="E25" s="11"/>
      <c r="F25" s="8"/>
      <c r="G25" s="22" t="str">
        <f t="shared" si="0"/>
        <v/>
      </c>
      <c r="H25" s="170"/>
      <c r="I25" s="17"/>
      <c r="J25" s="16"/>
      <c r="K25" s="16"/>
      <c r="L25" s="17"/>
    </row>
    <row r="26" spans="1:12" s="97" customFormat="1" ht="17.25" customHeight="1">
      <c r="A26" s="148">
        <v>12</v>
      </c>
      <c r="B26" s="4"/>
      <c r="C26" s="9"/>
      <c r="D26" s="10"/>
      <c r="E26" s="11"/>
      <c r="F26" s="8"/>
      <c r="G26" s="22" t="str">
        <f t="shared" si="0"/>
        <v/>
      </c>
      <c r="H26" s="170"/>
      <c r="I26" s="17"/>
      <c r="J26" s="16"/>
      <c r="K26" s="16"/>
      <c r="L26" s="17"/>
    </row>
    <row r="27" spans="1:12" s="97" customFormat="1" ht="17.25" customHeight="1">
      <c r="A27" s="148">
        <v>13</v>
      </c>
      <c r="B27" s="4"/>
      <c r="C27" s="9"/>
      <c r="D27" s="10"/>
      <c r="E27" s="11"/>
      <c r="F27" s="8"/>
      <c r="G27" s="22" t="str">
        <f t="shared" si="0"/>
        <v/>
      </c>
      <c r="H27" s="170"/>
      <c r="I27" s="17"/>
      <c r="J27" s="16"/>
      <c r="K27" s="16"/>
      <c r="L27" s="17"/>
    </row>
    <row r="28" spans="1:12" s="97" customFormat="1" ht="17.25" customHeight="1">
      <c r="A28" s="148">
        <v>14</v>
      </c>
      <c r="B28" s="4"/>
      <c r="C28" s="9"/>
      <c r="D28" s="10"/>
      <c r="E28" s="11"/>
      <c r="F28" s="8"/>
      <c r="G28" s="22" t="str">
        <f t="shared" si="0"/>
        <v/>
      </c>
      <c r="H28" s="170"/>
      <c r="I28" s="17"/>
      <c r="J28" s="16"/>
      <c r="K28" s="16"/>
      <c r="L28" s="17"/>
    </row>
    <row r="29" spans="1:12" s="97" customFormat="1" ht="17.25" customHeight="1">
      <c r="A29" s="148">
        <v>15</v>
      </c>
      <c r="B29" s="4"/>
      <c r="C29" s="9"/>
      <c r="D29" s="10"/>
      <c r="E29" s="11"/>
      <c r="F29" s="8"/>
      <c r="G29" s="22" t="str">
        <f t="shared" si="0"/>
        <v/>
      </c>
      <c r="H29" s="170"/>
      <c r="I29" s="17"/>
      <c r="J29" s="16"/>
      <c r="K29" s="152" t="s">
        <v>49</v>
      </c>
      <c r="L29" s="23">
        <v>300000000</v>
      </c>
    </row>
    <row r="30" spans="1:12" s="97" customFormat="1" ht="17.25" customHeight="1">
      <c r="A30" s="148">
        <v>16</v>
      </c>
      <c r="B30" s="4"/>
      <c r="C30" s="9"/>
      <c r="D30" s="10"/>
      <c r="E30" s="11"/>
      <c r="F30" s="8"/>
      <c r="G30" s="22" t="str">
        <f t="shared" si="0"/>
        <v/>
      </c>
      <c r="H30" s="170"/>
      <c r="I30" s="17"/>
      <c r="J30" s="16"/>
      <c r="K30" s="16"/>
      <c r="L30" s="17"/>
    </row>
    <row r="31" spans="1:12" s="97" customFormat="1" ht="17.25" customHeight="1">
      <c r="A31" s="148">
        <v>17</v>
      </c>
      <c r="B31" s="4"/>
      <c r="C31" s="9"/>
      <c r="D31" s="10"/>
      <c r="E31" s="11"/>
      <c r="F31" s="8"/>
      <c r="G31" s="22" t="str">
        <f t="shared" si="0"/>
        <v/>
      </c>
      <c r="H31" s="170"/>
      <c r="I31" s="17"/>
      <c r="J31" s="16"/>
      <c r="K31" s="15" t="s">
        <v>45</v>
      </c>
      <c r="L31" s="14"/>
    </row>
    <row r="32" spans="1:12" s="97" customFormat="1" ht="17.25" customHeight="1">
      <c r="A32" s="148">
        <v>18</v>
      </c>
      <c r="B32" s="4"/>
      <c r="C32" s="9"/>
      <c r="D32" s="10"/>
      <c r="E32" s="11"/>
      <c r="F32" s="8"/>
      <c r="G32" s="22" t="str">
        <f t="shared" si="0"/>
        <v/>
      </c>
      <c r="H32" s="170"/>
      <c r="I32" s="17"/>
      <c r="J32" s="16"/>
      <c r="K32" s="153" t="s">
        <v>46</v>
      </c>
      <c r="L32" s="154">
        <f>IF(ROUNDDOWN(($G$46-$G$48)*2/3,-3)&gt;$G$45,$G$45,ROUNDDOWN(($G$46-$G$48)*2/3,-3))</f>
        <v>0</v>
      </c>
    </row>
    <row r="33" spans="1:13" ht="17.25" customHeight="1">
      <c r="A33" s="148">
        <v>19</v>
      </c>
      <c r="B33" s="4"/>
      <c r="C33" s="9"/>
      <c r="D33" s="10"/>
      <c r="E33" s="11"/>
      <c r="F33" s="8"/>
      <c r="G33" s="22" t="str">
        <f t="shared" si="0"/>
        <v/>
      </c>
      <c r="H33" s="170"/>
      <c r="K33" s="153" t="s">
        <v>47</v>
      </c>
      <c r="L33" s="154">
        <f>IF(ROUNDDOWN($G$46*2/3,-3)&gt;$G$45,$G$45,ROUNDDOWN($G$46*2/3,-3))</f>
        <v>0</v>
      </c>
    </row>
    <row r="34" spans="1:13" ht="17.25" customHeight="1">
      <c r="A34" s="148">
        <v>20</v>
      </c>
      <c r="B34" s="4"/>
      <c r="C34" s="9"/>
      <c r="D34" s="10"/>
      <c r="E34" s="11"/>
      <c r="F34" s="8"/>
      <c r="G34" s="22" t="str">
        <f t="shared" si="0"/>
        <v/>
      </c>
      <c r="H34" s="170"/>
    </row>
    <row r="35" spans="1:13" ht="17.25" customHeight="1">
      <c r="A35" s="148">
        <v>21</v>
      </c>
      <c r="B35" s="4"/>
      <c r="C35" s="9"/>
      <c r="D35" s="10"/>
      <c r="E35" s="11"/>
      <c r="F35" s="8"/>
      <c r="G35" s="22" t="str">
        <f t="shared" si="0"/>
        <v/>
      </c>
      <c r="H35" s="170"/>
      <c r="M35" s="14"/>
    </row>
    <row r="36" spans="1:13" ht="17.25" customHeight="1">
      <c r="A36" s="148">
        <v>22</v>
      </c>
      <c r="B36" s="4"/>
      <c r="C36" s="9"/>
      <c r="D36" s="10"/>
      <c r="E36" s="11"/>
      <c r="F36" s="8"/>
      <c r="G36" s="22" t="str">
        <f t="shared" si="0"/>
        <v/>
      </c>
      <c r="H36" s="170"/>
    </row>
    <row r="37" spans="1:13" ht="17.25" customHeight="1">
      <c r="A37" s="148">
        <v>23</v>
      </c>
      <c r="B37" s="4"/>
      <c r="C37" s="9"/>
      <c r="D37" s="10"/>
      <c r="E37" s="11"/>
      <c r="F37" s="8"/>
      <c r="G37" s="22" t="str">
        <f t="shared" si="0"/>
        <v/>
      </c>
      <c r="H37" s="170"/>
    </row>
    <row r="38" spans="1:13" ht="17.25" customHeight="1">
      <c r="A38" s="148">
        <v>24</v>
      </c>
      <c r="B38" s="4"/>
      <c r="C38" s="9"/>
      <c r="D38" s="10"/>
      <c r="E38" s="11"/>
      <c r="F38" s="8"/>
      <c r="G38" s="22" t="str">
        <f t="shared" si="0"/>
        <v/>
      </c>
      <c r="H38" s="170"/>
    </row>
    <row r="39" spans="1:13" ht="17.25" customHeight="1">
      <c r="A39" s="148">
        <v>25</v>
      </c>
      <c r="B39" s="4"/>
      <c r="C39" s="9"/>
      <c r="D39" s="10"/>
      <c r="E39" s="11"/>
      <c r="F39" s="8"/>
      <c r="G39" s="22" t="str">
        <f t="shared" si="0"/>
        <v/>
      </c>
      <c r="H39" s="170"/>
    </row>
    <row r="40" spans="1:13" ht="17.25" customHeight="1">
      <c r="A40" s="148">
        <v>26</v>
      </c>
      <c r="B40" s="4"/>
      <c r="C40" s="9"/>
      <c r="D40" s="10"/>
      <c r="E40" s="11"/>
      <c r="F40" s="8"/>
      <c r="G40" s="22" t="str">
        <f t="shared" si="0"/>
        <v/>
      </c>
      <c r="H40" s="170"/>
    </row>
    <row r="41" spans="1:13" ht="17.25" customHeight="1">
      <c r="A41" s="148">
        <v>27</v>
      </c>
      <c r="B41" s="4"/>
      <c r="C41" s="9"/>
      <c r="D41" s="10"/>
      <c r="E41" s="11"/>
      <c r="F41" s="8"/>
      <c r="G41" s="22" t="str">
        <f t="shared" si="0"/>
        <v/>
      </c>
      <c r="H41" s="170"/>
    </row>
    <row r="42" spans="1:13" ht="17.25" customHeight="1">
      <c r="A42" s="148">
        <v>28</v>
      </c>
      <c r="B42" s="4"/>
      <c r="C42" s="9"/>
      <c r="D42" s="10"/>
      <c r="E42" s="11"/>
      <c r="F42" s="8"/>
      <c r="G42" s="22" t="str">
        <f t="shared" si="0"/>
        <v/>
      </c>
      <c r="H42" s="170"/>
    </row>
    <row r="43" spans="1:13" ht="17.25" customHeight="1">
      <c r="A43" s="148">
        <v>29</v>
      </c>
      <c r="B43" s="4"/>
      <c r="C43" s="9"/>
      <c r="D43" s="10"/>
      <c r="E43" s="11"/>
      <c r="F43" s="8"/>
      <c r="G43" s="22" t="str">
        <f t="shared" si="0"/>
        <v/>
      </c>
      <c r="H43" s="170"/>
    </row>
    <row r="44" spans="1:13" ht="17.25" customHeight="1" thickBot="1">
      <c r="A44" s="148">
        <v>30</v>
      </c>
      <c r="B44" s="4"/>
      <c r="C44" s="12"/>
      <c r="D44" s="41"/>
      <c r="E44" s="42"/>
      <c r="F44" s="51"/>
      <c r="G44" s="22" t="str">
        <f t="shared" si="0"/>
        <v/>
      </c>
      <c r="H44" s="170"/>
    </row>
    <row r="45" spans="1:13" ht="15.75" customHeight="1">
      <c r="A45" s="15"/>
      <c r="B45" s="290" t="s">
        <v>117</v>
      </c>
      <c r="C45" s="291"/>
      <c r="D45" s="288"/>
      <c r="E45" s="289"/>
      <c r="F45" s="183" t="s">
        <v>87</v>
      </c>
      <c r="G45" s="46">
        <f>L22</f>
        <v>0</v>
      </c>
      <c r="H45" s="170"/>
      <c r="J45" s="109"/>
    </row>
    <row r="46" spans="1:13" ht="17.25" customHeight="1">
      <c r="A46" s="15"/>
      <c r="B46" s="256" t="s">
        <v>116</v>
      </c>
      <c r="C46" s="257"/>
      <c r="D46" s="258">
        <f>SUMIF(B15:B44,"&lt;&gt;"&amp;"▼助成対象外",G15:G44)</f>
        <v>0</v>
      </c>
      <c r="E46" s="259"/>
      <c r="F46" s="260"/>
      <c r="G46" s="45">
        <f>IF(OR(G45=0,ISERROR(D46)),0,IF(D46&lt;0,0,D46))</f>
        <v>0</v>
      </c>
      <c r="H46" s="166"/>
      <c r="J46" s="109"/>
    </row>
    <row r="47" spans="1:13" ht="17.25" customHeight="1">
      <c r="A47" s="15"/>
      <c r="B47" s="256" t="s">
        <v>115</v>
      </c>
      <c r="C47" s="257"/>
      <c r="D47" s="258">
        <f>SUMIF(B15:B44,"▼助成対象外",G15:G44)</f>
        <v>0</v>
      </c>
      <c r="E47" s="259"/>
      <c r="F47" s="260"/>
      <c r="G47" s="45">
        <f>IF(OR(G45=0,ISERROR(D47)),0,IF(D47&lt;0,0,D47))</f>
        <v>0</v>
      </c>
      <c r="H47" s="166"/>
    </row>
    <row r="48" spans="1:13" ht="17.25" customHeight="1" thickBot="1">
      <c r="A48" s="15"/>
      <c r="B48" s="261" t="s">
        <v>38</v>
      </c>
      <c r="C48" s="262"/>
      <c r="D48" s="50" t="s">
        <v>39</v>
      </c>
      <c r="E48" s="263"/>
      <c r="F48" s="264"/>
      <c r="G48" s="13"/>
      <c r="H48" s="170"/>
      <c r="I48" s="109" t="s">
        <v>52</v>
      </c>
    </row>
    <row r="49" spans="1:13" s="16" customFormat="1" ht="31.5" customHeight="1" thickTop="1" thickBot="1">
      <c r="A49" s="15"/>
      <c r="B49" s="269" t="s">
        <v>217</v>
      </c>
      <c r="C49" s="270"/>
      <c r="D49" s="271" t="str">
        <f>IF(E48=K32,L32,IF(E48=K33,L33,""))</f>
        <v/>
      </c>
      <c r="E49" s="272"/>
      <c r="F49" s="273"/>
      <c r="G49" s="47">
        <f>IF(OR(G45=0,ISERROR(D49)),0,IF(D49&lt;0,0,D49))</f>
        <v>0</v>
      </c>
      <c r="H49" s="166"/>
      <c r="I49" s="17"/>
      <c r="L49" s="17"/>
      <c r="M49" s="97"/>
    </row>
    <row r="50" spans="1:13" s="16" customFormat="1" ht="9.75" customHeight="1">
      <c r="A50" s="15"/>
      <c r="B50" s="255" t="s">
        <v>40</v>
      </c>
      <c r="C50" s="255"/>
      <c r="D50" s="255"/>
      <c r="E50" s="255"/>
      <c r="F50" s="255"/>
      <c r="G50" s="255"/>
      <c r="H50" s="174"/>
      <c r="I50" s="158"/>
      <c r="L50" s="17"/>
      <c r="M50" s="97"/>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L3"/>
    <mergeCell ref="C4:G4"/>
    <mergeCell ref="C5:G5"/>
    <mergeCell ref="B7:C7"/>
    <mergeCell ref="D7:E7"/>
    <mergeCell ref="F7:G7"/>
  </mergeCells>
  <phoneticPr fontId="3"/>
  <conditionalFormatting sqref="G48:H48">
    <cfRule type="expression" dxfId="7" priority="1">
      <formula>OR(AND($E$48="申請無し",$G$48&lt;&gt;0),AND($E$48="申請有り",$G$48&lt;=0))</formula>
    </cfRule>
  </conditionalFormatting>
  <dataValidations count="3">
    <dataValidation imeMode="off" allowBlank="1" showInputMessage="1" showErrorMessage="1" sqref="D22:E44 D15:E15 G48:H48 D45 D16:D21 F45 G15:H44" xr:uid="{2E07D62F-CA14-4172-922C-CC88F052121B}"/>
    <dataValidation type="list" allowBlank="1" showInputMessage="1" showErrorMessage="1" sqref="B15:B44" xr:uid="{C8AFCC49-3939-45B4-9FB1-E41FECD9AD53}">
      <formula1>"設計費,設備費,工事費,諸経費,▼助成対象外"</formula1>
    </dataValidation>
    <dataValidation type="list" allowBlank="1" showInputMessage="1" showErrorMessage="1" sqref="E48:F48" xr:uid="{A14168AF-592E-4583-ABF0-0CCDBCE00F17}">
      <formula1>"申請あり,申請なし"</formula1>
    </dataValidation>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A0EB-4D5E-4556-8DA6-5DA49C7381A8}">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6328125" style="17" customWidth="1"/>
    <col min="4" max="4" width="13.08984375" style="19" customWidth="1"/>
    <col min="5" max="6" width="6.6328125" style="19" customWidth="1"/>
    <col min="7" max="7" width="13.08984375" style="17" customWidth="1"/>
    <col min="8" max="8" width="2" style="17" customWidth="1"/>
    <col min="9" max="9" width="9.6328125" style="17" customWidth="1"/>
    <col min="10" max="10" width="13.08984375" style="16" customWidth="1"/>
    <col min="11" max="11" width="9.6328125" style="16" customWidth="1"/>
    <col min="12" max="12" width="20.90625" style="17" customWidth="1"/>
    <col min="13" max="126" width="2.6328125" style="17" customWidth="1"/>
    <col min="127" max="16384" width="9" style="17"/>
  </cols>
  <sheetData>
    <row r="1" spans="1:12" ht="10.5" customHeight="1"/>
    <row r="2" spans="1:12" ht="19.5" customHeight="1">
      <c r="A2" s="15"/>
      <c r="B2" s="14" t="s">
        <v>123</v>
      </c>
      <c r="C2" s="15"/>
      <c r="D2" s="20"/>
      <c r="E2" s="20"/>
      <c r="F2" s="20"/>
      <c r="G2" s="15"/>
      <c r="H2" s="15"/>
    </row>
    <row r="3" spans="1:12" ht="41.25" customHeight="1" thickBot="1">
      <c r="A3" s="15"/>
      <c r="B3" s="281" t="s">
        <v>89</v>
      </c>
      <c r="C3" s="282"/>
      <c r="D3" s="282"/>
      <c r="E3" s="282"/>
      <c r="F3" s="282"/>
      <c r="G3" s="282"/>
      <c r="H3" s="137"/>
      <c r="I3" s="265" t="s">
        <v>206</v>
      </c>
      <c r="J3" s="265"/>
      <c r="K3" s="265"/>
      <c r="L3" s="265"/>
    </row>
    <row r="4" spans="1:12" ht="20.149999999999999" customHeight="1">
      <c r="A4" s="15"/>
      <c r="B4" s="139" t="s">
        <v>48</v>
      </c>
      <c r="C4" s="251"/>
      <c r="D4" s="251"/>
      <c r="E4" s="251"/>
      <c r="F4" s="251"/>
      <c r="G4" s="252"/>
      <c r="H4" s="137"/>
      <c r="I4" s="138"/>
      <c r="J4" s="138"/>
      <c r="K4" s="138"/>
    </row>
    <row r="5" spans="1:12" ht="25" customHeight="1" thickBot="1">
      <c r="A5" s="15"/>
      <c r="B5" s="140" t="s">
        <v>203</v>
      </c>
      <c r="C5" s="253"/>
      <c r="D5" s="253"/>
      <c r="E5" s="253"/>
      <c r="F5" s="253"/>
      <c r="G5" s="254"/>
      <c r="H5" s="137"/>
      <c r="I5" s="138"/>
      <c r="J5" s="138"/>
      <c r="K5" s="138"/>
    </row>
    <row r="6" spans="1:12" ht="9" customHeight="1" thickBot="1">
      <c r="A6" s="15"/>
      <c r="B6" s="136"/>
      <c r="C6" s="137"/>
      <c r="D6" s="137"/>
      <c r="E6" s="137"/>
      <c r="F6" s="137"/>
      <c r="G6" s="137"/>
      <c r="H6" s="137"/>
      <c r="I6" s="138"/>
      <c r="J6" s="138"/>
      <c r="K6" s="138"/>
    </row>
    <row r="7" spans="1:12" ht="19.5" customHeight="1" thickBot="1">
      <c r="A7" s="15"/>
      <c r="B7" s="283" t="s">
        <v>180</v>
      </c>
      <c r="C7" s="284"/>
      <c r="D7" s="285" t="s">
        <v>195</v>
      </c>
      <c r="E7" s="286"/>
      <c r="F7" s="285" t="s">
        <v>205</v>
      </c>
      <c r="G7" s="287"/>
      <c r="H7" s="137"/>
      <c r="I7" s="137"/>
      <c r="J7" s="17"/>
      <c r="K7" s="21"/>
      <c r="L7" s="16"/>
    </row>
    <row r="8" spans="1:12" ht="19.5" customHeight="1" thickTop="1">
      <c r="A8" s="15">
        <v>1</v>
      </c>
      <c r="B8" s="247"/>
      <c r="C8" s="248"/>
      <c r="D8" s="86"/>
      <c r="E8" s="177" t="s">
        <v>194</v>
      </c>
      <c r="F8" s="87"/>
      <c r="G8" s="186" t="s">
        <v>232</v>
      </c>
      <c r="H8" s="137"/>
      <c r="I8" s="137"/>
      <c r="J8" s="17"/>
      <c r="K8" s="21"/>
      <c r="L8" s="16"/>
    </row>
    <row r="9" spans="1:12" ht="19.5" customHeight="1">
      <c r="A9" s="15">
        <v>2</v>
      </c>
      <c r="B9" s="277"/>
      <c r="C9" s="278"/>
      <c r="D9" s="86"/>
      <c r="E9" s="187" t="s">
        <v>194</v>
      </c>
      <c r="F9" s="85"/>
      <c r="G9" s="188" t="str">
        <f>G8</f>
        <v>N㎥/h</v>
      </c>
      <c r="H9" s="137"/>
      <c r="I9" s="137"/>
      <c r="J9" s="17"/>
      <c r="K9" s="21"/>
      <c r="L9" s="16"/>
    </row>
    <row r="10" spans="1:12" ht="19.5" customHeight="1">
      <c r="A10" s="15">
        <v>3</v>
      </c>
      <c r="B10" s="277"/>
      <c r="C10" s="278"/>
      <c r="D10" s="86"/>
      <c r="E10" s="187" t="s">
        <v>194</v>
      </c>
      <c r="F10" s="85"/>
      <c r="G10" s="188" t="str">
        <f>G9</f>
        <v>N㎥/h</v>
      </c>
      <c r="H10" s="137"/>
      <c r="I10" s="137"/>
      <c r="J10" s="17"/>
      <c r="K10" s="21"/>
      <c r="L10" s="16"/>
    </row>
    <row r="11" spans="1:12" ht="19.5" customHeight="1">
      <c r="A11" s="15">
        <v>4</v>
      </c>
      <c r="B11" s="277"/>
      <c r="C11" s="278"/>
      <c r="D11" s="86"/>
      <c r="E11" s="187" t="s">
        <v>194</v>
      </c>
      <c r="F11" s="85"/>
      <c r="G11" s="188" t="str">
        <f>G10</f>
        <v>N㎥/h</v>
      </c>
      <c r="H11" s="137"/>
      <c r="I11" s="137"/>
      <c r="J11" s="17"/>
      <c r="K11" s="21"/>
      <c r="L11" s="16"/>
    </row>
    <row r="12" spans="1:12" ht="19.5" customHeight="1" thickBot="1">
      <c r="A12" s="15">
        <v>5</v>
      </c>
      <c r="B12" s="274"/>
      <c r="C12" s="275"/>
      <c r="D12" s="84"/>
      <c r="E12" s="179" t="s">
        <v>194</v>
      </c>
      <c r="F12" s="83"/>
      <c r="G12" s="143" t="str">
        <f>G11</f>
        <v>N㎥/h</v>
      </c>
      <c r="H12" s="137"/>
      <c r="I12" s="137"/>
      <c r="J12" s="17"/>
      <c r="K12" s="21"/>
      <c r="L12" s="16"/>
    </row>
    <row r="13" spans="1:12" ht="9.75" customHeight="1" thickBot="1">
      <c r="A13" s="15"/>
      <c r="B13" s="136"/>
      <c r="C13" s="137"/>
      <c r="D13" s="137"/>
      <c r="E13" s="137"/>
      <c r="F13" s="168"/>
      <c r="G13" s="137"/>
      <c r="H13" s="137"/>
      <c r="J13" s="21"/>
    </row>
    <row r="14" spans="1:12" ht="19.5" customHeight="1" thickBot="1">
      <c r="A14" s="15"/>
      <c r="B14" s="144" t="s">
        <v>33</v>
      </c>
      <c r="C14" s="145" t="s">
        <v>34</v>
      </c>
      <c r="D14" s="145" t="s">
        <v>35</v>
      </c>
      <c r="E14" s="145" t="s">
        <v>36</v>
      </c>
      <c r="F14" s="146" t="s">
        <v>6</v>
      </c>
      <c r="G14" s="147" t="s">
        <v>37</v>
      </c>
      <c r="H14" s="169"/>
    </row>
    <row r="15" spans="1:12" ht="16.5" customHeight="1" thickTop="1">
      <c r="A15" s="148">
        <v>1</v>
      </c>
      <c r="B15" s="4"/>
      <c r="C15" s="5"/>
      <c r="D15" s="6"/>
      <c r="E15" s="8"/>
      <c r="F15" s="8"/>
      <c r="G15" s="22" t="str">
        <f t="shared" ref="G15:G44" si="0">IF(D15="","",D15*E15)</f>
        <v/>
      </c>
      <c r="H15" s="170"/>
    </row>
    <row r="16" spans="1:12" ht="16.5" customHeight="1">
      <c r="A16" s="148">
        <v>2</v>
      </c>
      <c r="B16" s="4"/>
      <c r="C16" s="9"/>
      <c r="D16" s="10"/>
      <c r="E16" s="11"/>
      <c r="F16" s="8"/>
      <c r="G16" s="22" t="str">
        <f t="shared" si="0"/>
        <v/>
      </c>
      <c r="H16" s="170"/>
    </row>
    <row r="17" spans="1:12" ht="16.5" customHeight="1">
      <c r="A17" s="148">
        <v>3</v>
      </c>
      <c r="B17" s="4"/>
      <c r="C17" s="9"/>
      <c r="D17" s="10"/>
      <c r="E17" s="11"/>
      <c r="F17" s="8"/>
      <c r="G17" s="22" t="str">
        <f t="shared" si="0"/>
        <v/>
      </c>
      <c r="H17" s="170"/>
    </row>
    <row r="18" spans="1:12" ht="16.5" customHeight="1">
      <c r="A18" s="148">
        <v>4</v>
      </c>
      <c r="B18" s="4"/>
      <c r="C18" s="9"/>
      <c r="D18" s="10"/>
      <c r="E18" s="11"/>
      <c r="F18" s="8"/>
      <c r="G18" s="22" t="str">
        <f t="shared" si="0"/>
        <v/>
      </c>
      <c r="H18" s="170"/>
    </row>
    <row r="19" spans="1:12" ht="16.5" customHeight="1">
      <c r="A19" s="148">
        <v>5</v>
      </c>
      <c r="B19" s="4"/>
      <c r="C19" s="9"/>
      <c r="D19" s="10"/>
      <c r="E19" s="11"/>
      <c r="F19" s="8"/>
      <c r="G19" s="22" t="str">
        <f t="shared" si="0"/>
        <v/>
      </c>
      <c r="H19" s="170"/>
    </row>
    <row r="20" spans="1:12" ht="16.5" customHeight="1">
      <c r="A20" s="148">
        <v>6</v>
      </c>
      <c r="B20" s="4"/>
      <c r="C20" s="9"/>
      <c r="D20" s="10"/>
      <c r="E20" s="11"/>
      <c r="F20" s="8"/>
      <c r="G20" s="22" t="str">
        <f t="shared" si="0"/>
        <v/>
      </c>
      <c r="H20" s="170"/>
    </row>
    <row r="21" spans="1:12" ht="16.5" customHeight="1">
      <c r="A21" s="148">
        <v>7</v>
      </c>
      <c r="B21" s="4"/>
      <c r="C21" s="9"/>
      <c r="D21" s="10"/>
      <c r="E21" s="11"/>
      <c r="F21" s="8"/>
      <c r="G21" s="22" t="str">
        <f t="shared" si="0"/>
        <v/>
      </c>
      <c r="H21" s="170"/>
      <c r="K21" s="149" t="s">
        <v>79</v>
      </c>
    </row>
    <row r="22" spans="1:12" ht="16.5" customHeight="1">
      <c r="A22" s="148">
        <v>8</v>
      </c>
      <c r="B22" s="4"/>
      <c r="C22" s="9"/>
      <c r="D22" s="10"/>
      <c r="E22" s="11"/>
      <c r="F22" s="8"/>
      <c r="G22" s="22" t="str">
        <f t="shared" si="0"/>
        <v/>
      </c>
      <c r="H22" s="170"/>
      <c r="J22" s="151" t="s">
        <v>44</v>
      </c>
      <c r="K22" s="159" t="str">
        <f>IF(SUM(G15:G44)=0,"対象外","対象")</f>
        <v>対象外</v>
      </c>
      <c r="L22" s="23">
        <f>IF(K22="対象外",0,L29*L23)</f>
        <v>0</v>
      </c>
    </row>
    <row r="23" spans="1:12" ht="16.5" customHeight="1">
      <c r="A23" s="148">
        <v>9</v>
      </c>
      <c r="B23" s="4"/>
      <c r="C23" s="9"/>
      <c r="D23" s="10"/>
      <c r="E23" s="11"/>
      <c r="F23" s="8"/>
      <c r="G23" s="22" t="str">
        <f t="shared" si="0"/>
        <v/>
      </c>
      <c r="H23" s="170"/>
      <c r="K23" s="153" t="s">
        <v>88</v>
      </c>
      <c r="L23" s="191">
        <f>D45</f>
        <v>0</v>
      </c>
    </row>
    <row r="24" spans="1:12" ht="16.5" customHeight="1">
      <c r="A24" s="148">
        <v>10</v>
      </c>
      <c r="B24" s="4"/>
      <c r="C24" s="9"/>
      <c r="D24" s="10"/>
      <c r="E24" s="11"/>
      <c r="F24" s="8"/>
      <c r="G24" s="22" t="str">
        <f t="shared" si="0"/>
        <v/>
      </c>
      <c r="H24" s="170"/>
    </row>
    <row r="25" spans="1:12" ht="16.5" customHeight="1">
      <c r="A25" s="148">
        <v>11</v>
      </c>
      <c r="B25" s="4"/>
      <c r="C25" s="9"/>
      <c r="D25" s="10"/>
      <c r="E25" s="11"/>
      <c r="F25" s="8"/>
      <c r="G25" s="22" t="str">
        <f t="shared" si="0"/>
        <v/>
      </c>
      <c r="H25" s="170"/>
    </row>
    <row r="26" spans="1:12" ht="16.5" customHeight="1">
      <c r="A26" s="148">
        <v>12</v>
      </c>
      <c r="B26" s="4"/>
      <c r="C26" s="9"/>
      <c r="D26" s="10"/>
      <c r="E26" s="11"/>
      <c r="F26" s="8"/>
      <c r="G26" s="22" t="str">
        <f t="shared" si="0"/>
        <v/>
      </c>
      <c r="H26" s="170"/>
    </row>
    <row r="27" spans="1:12" ht="16.5" customHeight="1">
      <c r="A27" s="148">
        <v>13</v>
      </c>
      <c r="B27" s="4"/>
      <c r="C27" s="9"/>
      <c r="D27" s="10"/>
      <c r="E27" s="11"/>
      <c r="F27" s="8"/>
      <c r="G27" s="22" t="str">
        <f t="shared" si="0"/>
        <v/>
      </c>
      <c r="H27" s="170"/>
    </row>
    <row r="28" spans="1:12" ht="16.5" customHeight="1">
      <c r="A28" s="148">
        <v>14</v>
      </c>
      <c r="B28" s="4"/>
      <c r="C28" s="9"/>
      <c r="D28" s="10"/>
      <c r="E28" s="11"/>
      <c r="F28" s="8"/>
      <c r="G28" s="22" t="str">
        <f t="shared" si="0"/>
        <v/>
      </c>
      <c r="H28" s="170"/>
    </row>
    <row r="29" spans="1:12" ht="16.5" customHeight="1">
      <c r="A29" s="148">
        <v>15</v>
      </c>
      <c r="B29" s="4"/>
      <c r="C29" s="9"/>
      <c r="D29" s="10"/>
      <c r="E29" s="11"/>
      <c r="F29" s="8"/>
      <c r="G29" s="22" t="str">
        <f t="shared" si="0"/>
        <v/>
      </c>
      <c r="H29" s="170"/>
      <c r="K29" s="152" t="s">
        <v>49</v>
      </c>
      <c r="L29" s="23">
        <v>225000000</v>
      </c>
    </row>
    <row r="30" spans="1:12" ht="16.5" customHeight="1">
      <c r="A30" s="148">
        <v>16</v>
      </c>
      <c r="B30" s="4"/>
      <c r="C30" s="9"/>
      <c r="D30" s="10"/>
      <c r="E30" s="11"/>
      <c r="F30" s="8"/>
      <c r="G30" s="22" t="str">
        <f t="shared" si="0"/>
        <v/>
      </c>
      <c r="H30" s="170"/>
    </row>
    <row r="31" spans="1:12" ht="16.5" customHeight="1">
      <c r="A31" s="148">
        <v>17</v>
      </c>
      <c r="B31" s="4"/>
      <c r="C31" s="9"/>
      <c r="D31" s="10"/>
      <c r="E31" s="11"/>
      <c r="F31" s="8"/>
      <c r="G31" s="22" t="str">
        <f t="shared" si="0"/>
        <v/>
      </c>
      <c r="H31" s="170"/>
      <c r="K31" s="15" t="s">
        <v>45</v>
      </c>
      <c r="L31" s="14"/>
    </row>
    <row r="32" spans="1:12" ht="16.5" customHeight="1">
      <c r="A32" s="148">
        <v>18</v>
      </c>
      <c r="B32" s="4"/>
      <c r="C32" s="9"/>
      <c r="D32" s="10"/>
      <c r="E32" s="11"/>
      <c r="F32" s="8"/>
      <c r="G32" s="22" t="str">
        <f t="shared" si="0"/>
        <v/>
      </c>
      <c r="H32" s="170"/>
      <c r="K32" s="153" t="s">
        <v>46</v>
      </c>
      <c r="L32" s="154">
        <f>IF(ROUNDDOWN(($G$46-$G$48)*1/2,-3)&gt;$G$45,$G$45,ROUNDDOWN(($G$46-$G$48)*1/2,-3))</f>
        <v>0</v>
      </c>
    </row>
    <row r="33" spans="1:12" ht="16.5" customHeight="1">
      <c r="A33" s="148">
        <v>19</v>
      </c>
      <c r="B33" s="4"/>
      <c r="C33" s="9"/>
      <c r="D33" s="10"/>
      <c r="E33" s="11"/>
      <c r="F33" s="8"/>
      <c r="G33" s="22" t="str">
        <f t="shared" si="0"/>
        <v/>
      </c>
      <c r="H33" s="170"/>
      <c r="K33" s="153" t="s">
        <v>47</v>
      </c>
      <c r="L33" s="154">
        <f>IF(ROUNDDOWN($G$46*1/2,-3)&gt;$G$45,$G$45,ROUNDDOWN($G$46*1/2,-3))</f>
        <v>0</v>
      </c>
    </row>
    <row r="34" spans="1:12" ht="16.5" customHeight="1">
      <c r="A34" s="148">
        <v>20</v>
      </c>
      <c r="B34" s="4"/>
      <c r="C34" s="9"/>
      <c r="D34" s="10"/>
      <c r="E34" s="11"/>
      <c r="F34" s="8"/>
      <c r="G34" s="22" t="str">
        <f t="shared" si="0"/>
        <v/>
      </c>
      <c r="H34" s="170"/>
    </row>
    <row r="35" spans="1:12" ht="16.5" customHeight="1">
      <c r="A35" s="148">
        <v>21</v>
      </c>
      <c r="B35" s="4"/>
      <c r="C35" s="9"/>
      <c r="D35" s="10"/>
      <c r="E35" s="11"/>
      <c r="F35" s="8"/>
      <c r="G35" s="22" t="str">
        <f t="shared" si="0"/>
        <v/>
      </c>
      <c r="H35" s="170"/>
    </row>
    <row r="36" spans="1:12" ht="16.5" customHeight="1">
      <c r="A36" s="148">
        <v>22</v>
      </c>
      <c r="B36" s="4"/>
      <c r="C36" s="9"/>
      <c r="D36" s="10"/>
      <c r="E36" s="11"/>
      <c r="F36" s="8"/>
      <c r="G36" s="22" t="str">
        <f t="shared" si="0"/>
        <v/>
      </c>
      <c r="H36" s="170"/>
    </row>
    <row r="37" spans="1:12" ht="16.5" customHeight="1">
      <c r="A37" s="148">
        <v>23</v>
      </c>
      <c r="B37" s="4"/>
      <c r="C37" s="9"/>
      <c r="D37" s="10"/>
      <c r="E37" s="11"/>
      <c r="F37" s="8"/>
      <c r="G37" s="22" t="str">
        <f t="shared" si="0"/>
        <v/>
      </c>
      <c r="H37" s="170"/>
    </row>
    <row r="38" spans="1:12" ht="16.5" customHeight="1">
      <c r="A38" s="148">
        <v>24</v>
      </c>
      <c r="B38" s="4"/>
      <c r="C38" s="9"/>
      <c r="D38" s="10"/>
      <c r="E38" s="11"/>
      <c r="F38" s="8"/>
      <c r="G38" s="22" t="str">
        <f t="shared" si="0"/>
        <v/>
      </c>
      <c r="H38" s="170"/>
    </row>
    <row r="39" spans="1:12" ht="16.5" customHeight="1">
      <c r="A39" s="148">
        <v>25</v>
      </c>
      <c r="B39" s="4"/>
      <c r="C39" s="9"/>
      <c r="D39" s="10"/>
      <c r="E39" s="11"/>
      <c r="F39" s="8"/>
      <c r="G39" s="22" t="str">
        <f t="shared" si="0"/>
        <v/>
      </c>
      <c r="H39" s="170"/>
    </row>
    <row r="40" spans="1:12" ht="16.5" customHeight="1">
      <c r="A40" s="148">
        <v>26</v>
      </c>
      <c r="B40" s="4"/>
      <c r="C40" s="9"/>
      <c r="D40" s="10"/>
      <c r="E40" s="11"/>
      <c r="F40" s="8"/>
      <c r="G40" s="22" t="str">
        <f t="shared" si="0"/>
        <v/>
      </c>
      <c r="H40" s="170"/>
    </row>
    <row r="41" spans="1:12" ht="16.5" customHeight="1">
      <c r="A41" s="148">
        <v>27</v>
      </c>
      <c r="B41" s="4"/>
      <c r="C41" s="9"/>
      <c r="D41" s="10"/>
      <c r="E41" s="11"/>
      <c r="F41" s="8"/>
      <c r="G41" s="22" t="str">
        <f t="shared" si="0"/>
        <v/>
      </c>
      <c r="H41" s="170"/>
    </row>
    <row r="42" spans="1:12" ht="16.5" customHeight="1">
      <c r="A42" s="148">
        <v>28</v>
      </c>
      <c r="B42" s="4"/>
      <c r="C42" s="9"/>
      <c r="D42" s="10"/>
      <c r="E42" s="11"/>
      <c r="F42" s="8"/>
      <c r="G42" s="22" t="str">
        <f t="shared" si="0"/>
        <v/>
      </c>
      <c r="H42" s="170"/>
    </row>
    <row r="43" spans="1:12" ht="16.5" customHeight="1">
      <c r="A43" s="148">
        <v>29</v>
      </c>
      <c r="B43" s="4"/>
      <c r="C43" s="9"/>
      <c r="D43" s="10"/>
      <c r="E43" s="11"/>
      <c r="F43" s="8"/>
      <c r="G43" s="22" t="str">
        <f t="shared" si="0"/>
        <v/>
      </c>
      <c r="H43" s="170"/>
    </row>
    <row r="44" spans="1:12" ht="16.5" customHeight="1" thickBot="1">
      <c r="A44" s="148">
        <v>30</v>
      </c>
      <c r="B44" s="4"/>
      <c r="C44" s="12"/>
      <c r="D44" s="41"/>
      <c r="E44" s="42"/>
      <c r="F44" s="51"/>
      <c r="G44" s="22" t="str">
        <f t="shared" si="0"/>
        <v/>
      </c>
      <c r="H44" s="170"/>
    </row>
    <row r="45" spans="1:12" ht="14.25" customHeight="1">
      <c r="A45" s="15"/>
      <c r="B45" s="290" t="s">
        <v>122</v>
      </c>
      <c r="C45" s="291"/>
      <c r="D45" s="288"/>
      <c r="E45" s="289"/>
      <c r="F45" s="183" t="s">
        <v>87</v>
      </c>
      <c r="G45" s="46">
        <f>L22</f>
        <v>0</v>
      </c>
      <c r="H45" s="170"/>
    </row>
    <row r="46" spans="1:12" ht="14.25" customHeight="1">
      <c r="A46" s="15"/>
      <c r="B46" s="256" t="s">
        <v>121</v>
      </c>
      <c r="C46" s="257"/>
      <c r="D46" s="258">
        <f>SUMIF(B15:B44,"&lt;&gt;"&amp;"▼助成対象外",G15:G44)</f>
        <v>0</v>
      </c>
      <c r="E46" s="259"/>
      <c r="F46" s="260"/>
      <c r="G46" s="45">
        <f>IF(OR(G45=0,ISERROR(D46)),0,IF(D46&lt;0,0,D46))</f>
        <v>0</v>
      </c>
      <c r="H46" s="166"/>
      <c r="J46" s="192"/>
    </row>
    <row r="47" spans="1:12" ht="14.25" customHeight="1">
      <c r="A47" s="15"/>
      <c r="B47" s="256" t="s">
        <v>120</v>
      </c>
      <c r="C47" s="257"/>
      <c r="D47" s="258">
        <f>SUMIF(B15:B44,"▼助成対象外",G15:G44)</f>
        <v>0</v>
      </c>
      <c r="E47" s="259"/>
      <c r="F47" s="260"/>
      <c r="G47" s="45">
        <f>IF(OR(G45=0,ISERROR(D47)),0,IF(D47&lt;0,0,D47))</f>
        <v>0</v>
      </c>
      <c r="H47" s="166"/>
    </row>
    <row r="48" spans="1:12" ht="14.25" customHeight="1" thickBot="1">
      <c r="A48" s="15"/>
      <c r="B48" s="261" t="s">
        <v>38</v>
      </c>
      <c r="C48" s="262"/>
      <c r="D48" s="50" t="s">
        <v>39</v>
      </c>
      <c r="E48" s="263"/>
      <c r="F48" s="264"/>
      <c r="G48" s="13"/>
      <c r="H48" s="170"/>
      <c r="I48" s="109" t="s">
        <v>52</v>
      </c>
    </row>
    <row r="49" spans="1:9" s="16" customFormat="1" ht="31.5" customHeight="1" thickTop="1" thickBot="1">
      <c r="A49" s="15"/>
      <c r="B49" s="269" t="s">
        <v>218</v>
      </c>
      <c r="C49" s="270"/>
      <c r="D49" s="271" t="str">
        <f>IF(E48=K32,L32,IF(E48=K33,L33,""))</f>
        <v/>
      </c>
      <c r="E49" s="272"/>
      <c r="F49" s="273"/>
      <c r="G49" s="47">
        <f>IF(OR(G45=0,ISERROR(D49)),0,IF(D49&lt;0,0,D49))</f>
        <v>0</v>
      </c>
      <c r="H49" s="166"/>
      <c r="I49" s="17"/>
    </row>
    <row r="50" spans="1:9" s="16" customFormat="1" ht="8.25"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L3"/>
    <mergeCell ref="C4:G4"/>
    <mergeCell ref="C5:G5"/>
    <mergeCell ref="B7:C7"/>
    <mergeCell ref="D7:E7"/>
    <mergeCell ref="F7:G7"/>
  </mergeCells>
  <phoneticPr fontId="3"/>
  <conditionalFormatting sqref="G48:H48">
    <cfRule type="expression" dxfId="6" priority="1">
      <formula>OR(AND($E$48="申請無し",$G$48&lt;&gt;0),AND($E$48="申請有り",$G$48&lt;=0))</formula>
    </cfRule>
  </conditionalFormatting>
  <dataValidations count="3">
    <dataValidation imeMode="off" allowBlank="1" showInputMessage="1" showErrorMessage="1" sqref="G48:H48 E22:E44 F45 D15:D45 G15:H44" xr:uid="{9803A782-F496-4A82-ADF5-3C759F8431A6}"/>
    <dataValidation type="list" allowBlank="1" showInputMessage="1" showErrorMessage="1" sqref="B15:B44" xr:uid="{25DF79A3-37FB-4EE9-B360-070F5443A432}">
      <formula1>"設計費,設備費,工事費,諸経費,▼助成対象外"</formula1>
    </dataValidation>
    <dataValidation type="list" allowBlank="1" showInputMessage="1" showErrorMessage="1" sqref="E48:F48" xr:uid="{EBCF693E-E502-462E-829D-FDE7C30599F2}">
      <formula1>"申請あり,申請なし"</formula1>
    </dataValidation>
  </dataValidations>
  <pageMargins left="0.74803149606299213" right="0.43307086614173229" top="0.48" bottom="0.52" header="0.19685039370078741" footer="0.23622047244094491"/>
  <pageSetup paperSize="9" scale="94"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AC54-0EE5-48EC-B41D-0F41EE7449F5}">
  <sheetPr>
    <pageSetUpPr fitToPage="1"/>
  </sheetPr>
  <dimension ref="A1:M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0.1796875" style="17" customWidth="1"/>
    <col min="4" max="4" width="13.08984375" style="19" customWidth="1"/>
    <col min="5" max="5" width="6.6328125" style="19" customWidth="1"/>
    <col min="6" max="6" width="10.6328125" style="19" customWidth="1"/>
    <col min="7" max="7" width="13.08984375" style="17" customWidth="1"/>
    <col min="8" max="8" width="2.1796875" style="17" customWidth="1"/>
    <col min="9" max="9" width="9.6328125" style="17" customWidth="1"/>
    <col min="10" max="10" width="45.6328125" style="16" customWidth="1"/>
    <col min="11" max="11" width="33.36328125" style="16" customWidth="1"/>
    <col min="12" max="12" width="15.6328125" style="17" customWidth="1"/>
    <col min="13" max="126" width="2.6328125" style="17" customWidth="1"/>
    <col min="127" max="16384" width="9" style="17"/>
  </cols>
  <sheetData>
    <row r="1" spans="1:13" ht="10.5" customHeight="1"/>
    <row r="2" spans="1:13" ht="19.5" customHeight="1">
      <c r="A2" s="15"/>
      <c r="B2" s="14" t="s">
        <v>127</v>
      </c>
      <c r="C2" s="15"/>
      <c r="D2" s="20"/>
      <c r="E2" s="20"/>
      <c r="F2" s="20"/>
      <c r="G2" s="15"/>
      <c r="H2" s="15"/>
    </row>
    <row r="3" spans="1:13" ht="37.5" customHeight="1" thickBot="1">
      <c r="A3" s="15"/>
      <c r="B3" s="281" t="s">
        <v>126</v>
      </c>
      <c r="C3" s="282"/>
      <c r="D3" s="282"/>
      <c r="E3" s="282"/>
      <c r="F3" s="282"/>
      <c r="G3" s="282"/>
      <c r="H3" s="137"/>
      <c r="I3" s="265" t="s">
        <v>206</v>
      </c>
      <c r="J3" s="265"/>
      <c r="K3" s="265"/>
      <c r="L3" s="21"/>
      <c r="M3" s="21"/>
    </row>
    <row r="4" spans="1:13" ht="20.149999999999999" customHeight="1">
      <c r="A4" s="15"/>
      <c r="B4" s="139" t="s">
        <v>48</v>
      </c>
      <c r="C4" s="251"/>
      <c r="D4" s="251"/>
      <c r="E4" s="251"/>
      <c r="F4" s="251"/>
      <c r="G4" s="252"/>
      <c r="H4" s="137"/>
      <c r="I4" s="138"/>
      <c r="J4" s="138"/>
      <c r="K4" s="138"/>
    </row>
    <row r="5" spans="1:13" ht="25" customHeight="1" thickBot="1">
      <c r="A5" s="15"/>
      <c r="B5" s="140" t="s">
        <v>203</v>
      </c>
      <c r="C5" s="253"/>
      <c r="D5" s="253"/>
      <c r="E5" s="253"/>
      <c r="F5" s="253"/>
      <c r="G5" s="254"/>
      <c r="H5" s="137"/>
      <c r="I5" s="138"/>
      <c r="J5" s="138"/>
      <c r="K5" s="138"/>
    </row>
    <row r="6" spans="1:13" ht="9.75" customHeight="1" thickBot="1">
      <c r="A6" s="15"/>
      <c r="B6" s="136"/>
      <c r="C6" s="137"/>
      <c r="D6" s="137"/>
      <c r="E6" s="137"/>
      <c r="F6" s="137"/>
      <c r="G6" s="137"/>
      <c r="H6" s="137"/>
      <c r="I6" s="138"/>
      <c r="J6" s="138"/>
      <c r="K6" s="138"/>
    </row>
    <row r="7" spans="1:13" ht="19.5" customHeight="1" thickBot="1">
      <c r="A7" s="15"/>
      <c r="B7" s="283" t="s">
        <v>180</v>
      </c>
      <c r="C7" s="284"/>
      <c r="D7" s="285" t="s">
        <v>207</v>
      </c>
      <c r="E7" s="286"/>
      <c r="F7" s="285" t="s">
        <v>205</v>
      </c>
      <c r="G7" s="287"/>
      <c r="H7" s="137"/>
      <c r="I7" s="193"/>
      <c r="K7" s="17"/>
    </row>
    <row r="8" spans="1:13" ht="19.5" customHeight="1" thickTop="1">
      <c r="A8" s="15">
        <v>1</v>
      </c>
      <c r="B8" s="247"/>
      <c r="C8" s="248"/>
      <c r="D8" s="88"/>
      <c r="E8" s="185" t="s">
        <v>197</v>
      </c>
      <c r="F8" s="80"/>
      <c r="G8" s="186" t="s">
        <v>232</v>
      </c>
      <c r="H8" s="137"/>
      <c r="I8" s="21"/>
      <c r="K8" s="17"/>
    </row>
    <row r="9" spans="1:13" ht="19.5" customHeight="1">
      <c r="A9" s="15">
        <v>2</v>
      </c>
      <c r="B9" s="277"/>
      <c r="C9" s="278"/>
      <c r="D9" s="86"/>
      <c r="E9" s="185" t="s">
        <v>197</v>
      </c>
      <c r="F9" s="81"/>
      <c r="G9" s="188" t="str">
        <f>G8</f>
        <v>N㎥/h</v>
      </c>
      <c r="H9" s="137"/>
      <c r="I9" s="21"/>
      <c r="K9" s="17"/>
    </row>
    <row r="10" spans="1:13" ht="19.5" customHeight="1">
      <c r="A10" s="15">
        <v>3</v>
      </c>
      <c r="B10" s="277"/>
      <c r="C10" s="278"/>
      <c r="D10" s="86"/>
      <c r="E10" s="185" t="s">
        <v>197</v>
      </c>
      <c r="F10" s="81"/>
      <c r="G10" s="188" t="str">
        <f>G9</f>
        <v>N㎥/h</v>
      </c>
      <c r="H10" s="137"/>
      <c r="I10" s="21"/>
      <c r="K10" s="17"/>
    </row>
    <row r="11" spans="1:13" ht="19.5" customHeight="1">
      <c r="A11" s="15">
        <v>4</v>
      </c>
      <c r="B11" s="277"/>
      <c r="C11" s="278"/>
      <c r="D11" s="86"/>
      <c r="E11" s="185" t="s">
        <v>197</v>
      </c>
      <c r="F11" s="81"/>
      <c r="G11" s="188" t="str">
        <f>G10</f>
        <v>N㎥/h</v>
      </c>
      <c r="H11" s="137"/>
      <c r="I11" s="21"/>
      <c r="K11" s="17"/>
    </row>
    <row r="12" spans="1:13" ht="19.5" customHeight="1" thickBot="1">
      <c r="A12" s="15">
        <v>5</v>
      </c>
      <c r="B12" s="274"/>
      <c r="C12" s="275"/>
      <c r="D12" s="84"/>
      <c r="E12" s="189" t="s">
        <v>197</v>
      </c>
      <c r="F12" s="82"/>
      <c r="G12" s="143" t="str">
        <f>G11</f>
        <v>N㎥/h</v>
      </c>
      <c r="H12" s="137"/>
      <c r="I12" s="21"/>
      <c r="K12" s="17"/>
    </row>
    <row r="13" spans="1:13" ht="11.25" customHeight="1" thickBot="1">
      <c r="A13" s="15"/>
      <c r="B13" s="136"/>
      <c r="C13" s="137"/>
      <c r="D13" s="137"/>
      <c r="E13" s="137"/>
      <c r="F13" s="168"/>
      <c r="G13" s="137"/>
      <c r="H13" s="137"/>
      <c r="J13" s="21"/>
    </row>
    <row r="14" spans="1:13" ht="19.5" customHeight="1" thickBot="1">
      <c r="A14" s="15"/>
      <c r="B14" s="144" t="s">
        <v>33</v>
      </c>
      <c r="C14" s="145" t="s">
        <v>34</v>
      </c>
      <c r="D14" s="145" t="s">
        <v>35</v>
      </c>
      <c r="E14" s="145" t="s">
        <v>36</v>
      </c>
      <c r="F14" s="146" t="s">
        <v>6</v>
      </c>
      <c r="G14" s="147" t="s">
        <v>37</v>
      </c>
      <c r="H14" s="169"/>
    </row>
    <row r="15" spans="1:13" ht="15.75" customHeight="1" thickTop="1">
      <c r="A15" s="148">
        <v>1</v>
      </c>
      <c r="B15" s="4"/>
      <c r="C15" s="5"/>
      <c r="D15" s="6"/>
      <c r="E15" s="8"/>
      <c r="F15" s="8"/>
      <c r="G15" s="22" t="str">
        <f t="shared" ref="G15:G44" si="0">IF(D15="","",D15*E15)</f>
        <v/>
      </c>
      <c r="H15" s="95"/>
    </row>
    <row r="16" spans="1:13" ht="15.75" customHeight="1">
      <c r="A16" s="148">
        <v>2</v>
      </c>
      <c r="B16" s="4"/>
      <c r="C16" s="9"/>
      <c r="D16" s="10"/>
      <c r="E16" s="11"/>
      <c r="F16" s="8"/>
      <c r="G16" s="22" t="str">
        <f t="shared" si="0"/>
        <v/>
      </c>
      <c r="H16" s="95"/>
    </row>
    <row r="17" spans="1:12" ht="15.75" customHeight="1">
      <c r="A17" s="148">
        <v>3</v>
      </c>
      <c r="B17" s="4"/>
      <c r="C17" s="9"/>
      <c r="D17" s="10"/>
      <c r="E17" s="11"/>
      <c r="F17" s="8"/>
      <c r="G17" s="22" t="str">
        <f t="shared" si="0"/>
        <v/>
      </c>
      <c r="H17" s="95"/>
    </row>
    <row r="18" spans="1:12" ht="15.75" customHeight="1">
      <c r="A18" s="148">
        <v>4</v>
      </c>
      <c r="B18" s="4"/>
      <c r="C18" s="9"/>
      <c r="D18" s="10"/>
      <c r="E18" s="11"/>
      <c r="F18" s="8"/>
      <c r="G18" s="22" t="str">
        <f t="shared" si="0"/>
        <v/>
      </c>
      <c r="H18" s="95"/>
    </row>
    <row r="19" spans="1:12" ht="15.75" customHeight="1">
      <c r="A19" s="148">
        <v>5</v>
      </c>
      <c r="B19" s="4"/>
      <c r="C19" s="9"/>
      <c r="D19" s="10"/>
      <c r="E19" s="11"/>
      <c r="F19" s="8"/>
      <c r="G19" s="22" t="str">
        <f t="shared" si="0"/>
        <v/>
      </c>
      <c r="H19" s="95"/>
    </row>
    <row r="20" spans="1:12" ht="15.75" customHeight="1">
      <c r="A20" s="148">
        <v>6</v>
      </c>
      <c r="B20" s="4"/>
      <c r="C20" s="9"/>
      <c r="D20" s="10"/>
      <c r="E20" s="11"/>
      <c r="F20" s="8"/>
      <c r="G20" s="22" t="str">
        <f t="shared" si="0"/>
        <v/>
      </c>
      <c r="H20" s="95"/>
    </row>
    <row r="21" spans="1:12" ht="15.75" customHeight="1">
      <c r="A21" s="148">
        <v>7</v>
      </c>
      <c r="B21" s="4"/>
      <c r="C21" s="9"/>
      <c r="D21" s="10"/>
      <c r="E21" s="11"/>
      <c r="F21" s="8"/>
      <c r="G21" s="22" t="str">
        <f t="shared" si="0"/>
        <v/>
      </c>
      <c r="H21" s="95"/>
      <c r="K21" s="149" t="s">
        <v>79</v>
      </c>
    </row>
    <row r="22" spans="1:12" ht="15.75" customHeight="1">
      <c r="A22" s="148">
        <v>8</v>
      </c>
      <c r="B22" s="4"/>
      <c r="C22" s="9"/>
      <c r="D22" s="10"/>
      <c r="E22" s="11"/>
      <c r="F22" s="8"/>
      <c r="G22" s="22" t="str">
        <f t="shared" si="0"/>
        <v/>
      </c>
      <c r="H22" s="95"/>
      <c r="J22" s="151" t="s">
        <v>44</v>
      </c>
      <c r="K22" s="159" t="str">
        <f>IF(SUM(G15:G44)=0,"対象外","対象")</f>
        <v>対象外</v>
      </c>
      <c r="L22" s="23">
        <f>IF(K22="対象外",0,L29*L23)</f>
        <v>0</v>
      </c>
    </row>
    <row r="23" spans="1:12" ht="15.75" customHeight="1">
      <c r="A23" s="148">
        <v>9</v>
      </c>
      <c r="B23" s="4"/>
      <c r="C23" s="9"/>
      <c r="D23" s="10"/>
      <c r="E23" s="11"/>
      <c r="F23" s="8"/>
      <c r="G23" s="22" t="str">
        <f t="shared" si="0"/>
        <v/>
      </c>
      <c r="H23" s="95"/>
      <c r="K23" s="153" t="s">
        <v>88</v>
      </c>
      <c r="L23" s="182">
        <f>D45</f>
        <v>0</v>
      </c>
    </row>
    <row r="24" spans="1:12" ht="15.75" customHeight="1">
      <c r="A24" s="148">
        <v>10</v>
      </c>
      <c r="B24" s="4"/>
      <c r="C24" s="9"/>
      <c r="D24" s="10"/>
      <c r="E24" s="11"/>
      <c r="F24" s="8"/>
      <c r="G24" s="22" t="str">
        <f t="shared" si="0"/>
        <v/>
      </c>
      <c r="H24" s="95"/>
    </row>
    <row r="25" spans="1:12" ht="15.75" customHeight="1">
      <c r="A25" s="148">
        <v>11</v>
      </c>
      <c r="B25" s="4"/>
      <c r="C25" s="9"/>
      <c r="D25" s="10"/>
      <c r="E25" s="11"/>
      <c r="F25" s="8"/>
      <c r="G25" s="22" t="str">
        <f t="shared" si="0"/>
        <v/>
      </c>
      <c r="H25" s="95"/>
    </row>
    <row r="26" spans="1:12" ht="15.75" customHeight="1">
      <c r="A26" s="148">
        <v>12</v>
      </c>
      <c r="B26" s="4"/>
      <c r="C26" s="9"/>
      <c r="D26" s="10"/>
      <c r="E26" s="11"/>
      <c r="F26" s="8"/>
      <c r="G26" s="22" t="str">
        <f t="shared" si="0"/>
        <v/>
      </c>
      <c r="H26" s="95"/>
    </row>
    <row r="27" spans="1:12" ht="15.75" customHeight="1">
      <c r="A27" s="148">
        <v>13</v>
      </c>
      <c r="B27" s="4"/>
      <c r="C27" s="9"/>
      <c r="D27" s="10"/>
      <c r="E27" s="11"/>
      <c r="F27" s="8"/>
      <c r="G27" s="22" t="str">
        <f t="shared" si="0"/>
        <v/>
      </c>
      <c r="H27" s="95"/>
    </row>
    <row r="28" spans="1:12" ht="15.75" customHeight="1">
      <c r="A28" s="148">
        <v>14</v>
      </c>
      <c r="B28" s="4"/>
      <c r="C28" s="9"/>
      <c r="D28" s="10"/>
      <c r="E28" s="11"/>
      <c r="F28" s="8"/>
      <c r="G28" s="22" t="str">
        <f t="shared" si="0"/>
        <v/>
      </c>
      <c r="H28" s="95"/>
    </row>
    <row r="29" spans="1:12" ht="15.75" customHeight="1">
      <c r="A29" s="148">
        <v>15</v>
      </c>
      <c r="B29" s="4"/>
      <c r="C29" s="9"/>
      <c r="D29" s="10"/>
      <c r="E29" s="11"/>
      <c r="F29" s="8"/>
      <c r="G29" s="22" t="str">
        <f t="shared" si="0"/>
        <v/>
      </c>
      <c r="H29" s="95"/>
      <c r="K29" s="152" t="s">
        <v>49</v>
      </c>
      <c r="L29" s="23">
        <v>300000000</v>
      </c>
    </row>
    <row r="30" spans="1:12" ht="15.75" customHeight="1">
      <c r="A30" s="148">
        <v>16</v>
      </c>
      <c r="B30" s="4"/>
      <c r="C30" s="9"/>
      <c r="D30" s="10"/>
      <c r="E30" s="11"/>
      <c r="F30" s="8"/>
      <c r="G30" s="22" t="str">
        <f t="shared" si="0"/>
        <v/>
      </c>
      <c r="H30" s="95"/>
    </row>
    <row r="31" spans="1:12" ht="15.75" customHeight="1">
      <c r="A31" s="148">
        <v>17</v>
      </c>
      <c r="B31" s="4"/>
      <c r="C31" s="9"/>
      <c r="D31" s="10"/>
      <c r="E31" s="11"/>
      <c r="F31" s="8"/>
      <c r="G31" s="22" t="str">
        <f t="shared" si="0"/>
        <v/>
      </c>
      <c r="H31" s="95"/>
      <c r="K31" s="15" t="s">
        <v>45</v>
      </c>
      <c r="L31" s="14"/>
    </row>
    <row r="32" spans="1:12" ht="15.75" customHeight="1">
      <c r="A32" s="148">
        <v>18</v>
      </c>
      <c r="B32" s="4"/>
      <c r="C32" s="9"/>
      <c r="D32" s="10"/>
      <c r="E32" s="11"/>
      <c r="F32" s="8"/>
      <c r="G32" s="22" t="str">
        <f t="shared" si="0"/>
        <v/>
      </c>
      <c r="H32" s="95"/>
      <c r="K32" s="153" t="s">
        <v>46</v>
      </c>
      <c r="L32" s="154">
        <f>IF(ROUNDDOWN(($G$46-$G$48)*2/3,-3)&gt;$G$45,$G$45,ROUNDDOWN(($G$46-$G$48)*2/3,-3))</f>
        <v>0</v>
      </c>
    </row>
    <row r="33" spans="1:12" ht="15.75" customHeight="1">
      <c r="A33" s="148">
        <v>19</v>
      </c>
      <c r="B33" s="4"/>
      <c r="C33" s="9"/>
      <c r="D33" s="10"/>
      <c r="E33" s="11"/>
      <c r="F33" s="8"/>
      <c r="G33" s="22" t="str">
        <f t="shared" si="0"/>
        <v/>
      </c>
      <c r="H33" s="95"/>
      <c r="K33" s="153" t="s">
        <v>47</v>
      </c>
      <c r="L33" s="154">
        <f>IF(ROUNDDOWN($G$46*2/3,-3)&gt;$G$45,$G$45,ROUNDDOWN($G$46*2/3,-3))</f>
        <v>0</v>
      </c>
    </row>
    <row r="34" spans="1:12" ht="15.75" customHeight="1">
      <c r="A34" s="148">
        <v>20</v>
      </c>
      <c r="B34" s="4"/>
      <c r="C34" s="9"/>
      <c r="D34" s="10"/>
      <c r="E34" s="11"/>
      <c r="F34" s="8"/>
      <c r="G34" s="22" t="str">
        <f t="shared" si="0"/>
        <v/>
      </c>
      <c r="H34" s="95"/>
    </row>
    <row r="35" spans="1:12" ht="15.75" customHeight="1">
      <c r="A35" s="148">
        <v>21</v>
      </c>
      <c r="B35" s="4"/>
      <c r="C35" s="9"/>
      <c r="D35" s="10"/>
      <c r="E35" s="11"/>
      <c r="F35" s="8"/>
      <c r="G35" s="22" t="str">
        <f t="shared" si="0"/>
        <v/>
      </c>
      <c r="H35" s="95"/>
    </row>
    <row r="36" spans="1:12" ht="15.75" customHeight="1">
      <c r="A36" s="148">
        <v>22</v>
      </c>
      <c r="B36" s="4"/>
      <c r="C36" s="9"/>
      <c r="D36" s="10"/>
      <c r="E36" s="11"/>
      <c r="F36" s="8"/>
      <c r="G36" s="22" t="str">
        <f t="shared" si="0"/>
        <v/>
      </c>
      <c r="H36" s="95"/>
    </row>
    <row r="37" spans="1:12" ht="15.75" customHeight="1">
      <c r="A37" s="148">
        <v>23</v>
      </c>
      <c r="B37" s="4"/>
      <c r="C37" s="9"/>
      <c r="D37" s="10"/>
      <c r="E37" s="11"/>
      <c r="F37" s="8"/>
      <c r="G37" s="22" t="str">
        <f t="shared" si="0"/>
        <v/>
      </c>
      <c r="H37" s="95"/>
    </row>
    <row r="38" spans="1:12" ht="15.75" customHeight="1">
      <c r="A38" s="148">
        <v>24</v>
      </c>
      <c r="B38" s="4"/>
      <c r="C38" s="9"/>
      <c r="D38" s="10"/>
      <c r="E38" s="11"/>
      <c r="F38" s="8"/>
      <c r="G38" s="22" t="str">
        <f t="shared" si="0"/>
        <v/>
      </c>
      <c r="H38" s="95"/>
    </row>
    <row r="39" spans="1:12" ht="15.75" customHeight="1">
      <c r="A39" s="148">
        <v>25</v>
      </c>
      <c r="B39" s="4"/>
      <c r="C39" s="9"/>
      <c r="D39" s="10"/>
      <c r="E39" s="11"/>
      <c r="F39" s="8"/>
      <c r="G39" s="22" t="str">
        <f t="shared" si="0"/>
        <v/>
      </c>
      <c r="H39" s="95"/>
    </row>
    <row r="40" spans="1:12" ht="15.75" customHeight="1">
      <c r="A40" s="148">
        <v>26</v>
      </c>
      <c r="B40" s="4"/>
      <c r="C40" s="9"/>
      <c r="D40" s="10"/>
      <c r="E40" s="11"/>
      <c r="F40" s="8"/>
      <c r="G40" s="22" t="str">
        <f t="shared" si="0"/>
        <v/>
      </c>
      <c r="H40" s="95"/>
    </row>
    <row r="41" spans="1:12" ht="15.75" customHeight="1">
      <c r="A41" s="148">
        <v>27</v>
      </c>
      <c r="B41" s="4"/>
      <c r="C41" s="9"/>
      <c r="D41" s="10"/>
      <c r="E41" s="11"/>
      <c r="F41" s="8"/>
      <c r="G41" s="22" t="str">
        <f t="shared" si="0"/>
        <v/>
      </c>
      <c r="H41" s="95"/>
    </row>
    <row r="42" spans="1:12" ht="15.75" customHeight="1">
      <c r="A42" s="148">
        <v>28</v>
      </c>
      <c r="B42" s="4"/>
      <c r="C42" s="9"/>
      <c r="D42" s="10"/>
      <c r="E42" s="11"/>
      <c r="F42" s="8"/>
      <c r="G42" s="22" t="str">
        <f t="shared" si="0"/>
        <v/>
      </c>
      <c r="H42" s="95"/>
    </row>
    <row r="43" spans="1:12" ht="15.75" customHeight="1">
      <c r="A43" s="148">
        <v>29</v>
      </c>
      <c r="B43" s="4"/>
      <c r="C43" s="9"/>
      <c r="D43" s="10"/>
      <c r="E43" s="11"/>
      <c r="F43" s="8"/>
      <c r="G43" s="22" t="str">
        <f t="shared" si="0"/>
        <v/>
      </c>
      <c r="H43" s="95"/>
    </row>
    <row r="44" spans="1:12" ht="15.75" customHeight="1" thickBot="1">
      <c r="A44" s="148">
        <v>30</v>
      </c>
      <c r="B44" s="4"/>
      <c r="C44" s="12"/>
      <c r="D44" s="41"/>
      <c r="E44" s="42"/>
      <c r="F44" s="51"/>
      <c r="G44" s="22" t="str">
        <f t="shared" si="0"/>
        <v/>
      </c>
      <c r="H44" s="95"/>
    </row>
    <row r="45" spans="1:12" ht="17.25" customHeight="1">
      <c r="A45" s="15"/>
      <c r="B45" s="290" t="s">
        <v>125</v>
      </c>
      <c r="C45" s="291"/>
      <c r="D45" s="288"/>
      <c r="E45" s="289"/>
      <c r="F45" s="183" t="s">
        <v>87</v>
      </c>
      <c r="G45" s="46">
        <f>L22</f>
        <v>0</v>
      </c>
      <c r="H45" s="95"/>
    </row>
    <row r="46" spans="1:12" ht="17.25" customHeight="1">
      <c r="A46" s="15"/>
      <c r="B46" s="256" t="s">
        <v>124</v>
      </c>
      <c r="C46" s="257"/>
      <c r="D46" s="258">
        <f>SUMIF(B15:B44,"&lt;&gt;"&amp;"▼助成対象外",G15:G44)</f>
        <v>0</v>
      </c>
      <c r="E46" s="259"/>
      <c r="F46" s="260"/>
      <c r="G46" s="45">
        <f>IF(OR(G45=0,ISERROR(D46)),0,IF(D46&lt;0,0,D46))</f>
        <v>0</v>
      </c>
      <c r="H46" s="96"/>
      <c r="J46" s="192"/>
    </row>
    <row r="47" spans="1:12" ht="17.25" customHeight="1">
      <c r="A47" s="15"/>
      <c r="B47" s="256" t="s">
        <v>196</v>
      </c>
      <c r="C47" s="257"/>
      <c r="D47" s="258">
        <f>SUMIF(B15:B44,"▼助成対象外",G15:G44)</f>
        <v>0</v>
      </c>
      <c r="E47" s="259"/>
      <c r="F47" s="260"/>
      <c r="G47" s="45">
        <f>IF(OR(G45=0,ISERROR(D47)),0,IF(D47&lt;0,0,D47))</f>
        <v>0</v>
      </c>
      <c r="H47" s="96"/>
    </row>
    <row r="48" spans="1:12" ht="17.25" customHeight="1" thickBot="1">
      <c r="A48" s="15"/>
      <c r="B48" s="261" t="s">
        <v>38</v>
      </c>
      <c r="C48" s="262"/>
      <c r="D48" s="50" t="s">
        <v>39</v>
      </c>
      <c r="E48" s="263"/>
      <c r="F48" s="264"/>
      <c r="G48" s="13"/>
      <c r="H48" s="170"/>
      <c r="I48" s="109" t="s">
        <v>52</v>
      </c>
    </row>
    <row r="49" spans="1:9" s="16" customFormat="1" ht="31.5" customHeight="1" thickTop="1" thickBot="1">
      <c r="A49" s="15"/>
      <c r="B49" s="269" t="s">
        <v>219</v>
      </c>
      <c r="C49" s="270"/>
      <c r="D49" s="271" t="str">
        <f>IF(E48=K32,L32,IF(E48=K33,L33,""))</f>
        <v/>
      </c>
      <c r="E49" s="272"/>
      <c r="F49" s="273"/>
      <c r="G49" s="47">
        <f>IF(OR(G45=0,ISERROR(D49)),0,IF(D49&lt;0,0,D49))</f>
        <v>0</v>
      </c>
      <c r="H49" s="96"/>
      <c r="I49" s="17"/>
    </row>
    <row r="50" spans="1:9" s="16" customFormat="1" ht="10.5"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K3"/>
    <mergeCell ref="C4:G4"/>
    <mergeCell ref="C5:G5"/>
    <mergeCell ref="B7:C7"/>
    <mergeCell ref="D7:E7"/>
    <mergeCell ref="F7:G7"/>
  </mergeCells>
  <phoneticPr fontId="3"/>
  <conditionalFormatting sqref="G48:H48">
    <cfRule type="expression" dxfId="5" priority="1">
      <formula>OR(AND($E$48="申請無し",$G$48&lt;&gt;0),AND($E$48="申請有り",$G$48&lt;=0))</formula>
    </cfRule>
  </conditionalFormatting>
  <dataValidations count="3">
    <dataValidation imeMode="off" allowBlank="1" showInputMessage="1" showErrorMessage="1" sqref="G48:H48 E22:E44 F45 D15:D45 G15:H44" xr:uid="{AB3A39DF-76D3-4AC3-8616-FA6D035E44EB}"/>
    <dataValidation type="list" allowBlank="1" showInputMessage="1" showErrorMessage="1" sqref="B15:B44" xr:uid="{383E1543-7687-44B1-8F2C-7E8A7DF1D355}">
      <formula1>"設計費,設備費,工事費,諸経費,▼助成対象外"</formula1>
    </dataValidation>
    <dataValidation type="list" allowBlank="1" showInputMessage="1" showErrorMessage="1" sqref="E48:F48" xr:uid="{42E8799E-FBF6-4248-AC8F-8C9177339976}">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FE81-0181-4D77-A3BA-1E1E3B0C3304}">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1.6328125" style="17" customWidth="1"/>
    <col min="4" max="4" width="13.08984375" style="19" customWidth="1"/>
    <col min="5" max="5" width="6.6328125" style="19" customWidth="1"/>
    <col min="6" max="6" width="9.6328125" style="19" customWidth="1"/>
    <col min="7" max="7" width="12.6328125" style="17" customWidth="1"/>
    <col min="8" max="8" width="2.1796875" style="17" customWidth="1"/>
    <col min="9" max="9" width="9.6328125" style="17" customWidth="1"/>
    <col min="10" max="10" width="45.6328125" style="16" customWidth="1"/>
    <col min="11" max="11" width="33.36328125" style="16" customWidth="1"/>
    <col min="12" max="12" width="15.6328125" style="17" customWidth="1"/>
    <col min="13" max="126" width="2.6328125" style="17" customWidth="1"/>
    <col min="127" max="16384" width="9" style="17"/>
  </cols>
  <sheetData>
    <row r="1" spans="1:11" ht="10.5" customHeight="1"/>
    <row r="2" spans="1:11" ht="19.5" customHeight="1">
      <c r="A2" s="15"/>
      <c r="B2" s="14" t="s">
        <v>132</v>
      </c>
      <c r="C2" s="15"/>
      <c r="D2" s="20"/>
      <c r="E2" s="20"/>
      <c r="F2" s="20"/>
      <c r="G2" s="15"/>
      <c r="H2" s="15"/>
    </row>
    <row r="3" spans="1:11" ht="42.75" customHeight="1" thickBot="1">
      <c r="A3" s="15"/>
      <c r="B3" s="281" t="s">
        <v>131</v>
      </c>
      <c r="C3" s="282"/>
      <c r="D3" s="282"/>
      <c r="E3" s="282"/>
      <c r="F3" s="282"/>
      <c r="G3" s="282"/>
      <c r="H3" s="137"/>
      <c r="I3" s="265" t="s">
        <v>206</v>
      </c>
      <c r="J3" s="265"/>
      <c r="K3" s="265"/>
    </row>
    <row r="4" spans="1:11" ht="20.149999999999999" customHeight="1">
      <c r="A4" s="15"/>
      <c r="B4" s="139" t="s">
        <v>48</v>
      </c>
      <c r="C4" s="251"/>
      <c r="D4" s="251"/>
      <c r="E4" s="251"/>
      <c r="F4" s="251"/>
      <c r="G4" s="252"/>
      <c r="H4" s="137"/>
      <c r="I4" s="138"/>
      <c r="J4" s="138"/>
      <c r="K4" s="138"/>
    </row>
    <row r="5" spans="1:11" ht="25" customHeight="1" thickBot="1">
      <c r="A5" s="15"/>
      <c r="B5" s="140" t="s">
        <v>203</v>
      </c>
      <c r="C5" s="253"/>
      <c r="D5" s="253"/>
      <c r="E5" s="253"/>
      <c r="F5" s="253"/>
      <c r="G5" s="254"/>
      <c r="H5" s="137"/>
      <c r="I5" s="138"/>
      <c r="J5" s="138"/>
      <c r="K5" s="138"/>
    </row>
    <row r="6" spans="1:11" ht="8.25" customHeight="1" thickBot="1">
      <c r="A6" s="15"/>
      <c r="B6" s="136"/>
      <c r="C6" s="137"/>
      <c r="D6" s="137"/>
      <c r="E6" s="137"/>
      <c r="F6" s="137"/>
      <c r="G6" s="137"/>
      <c r="H6" s="137"/>
      <c r="I6" s="138"/>
      <c r="J6" s="138"/>
      <c r="K6" s="138"/>
    </row>
    <row r="7" spans="1:11" ht="19.5" customHeight="1" thickBot="1">
      <c r="A7" s="15"/>
      <c r="B7" s="283" t="s">
        <v>180</v>
      </c>
      <c r="C7" s="284"/>
      <c r="D7" s="285" t="s">
        <v>207</v>
      </c>
      <c r="E7" s="286"/>
      <c r="F7" s="285" t="s">
        <v>205</v>
      </c>
      <c r="G7" s="287"/>
      <c r="H7" s="137"/>
      <c r="I7" s="21"/>
      <c r="K7" s="17"/>
    </row>
    <row r="8" spans="1:11" ht="19.5" customHeight="1" thickTop="1">
      <c r="A8" s="15">
        <v>1</v>
      </c>
      <c r="B8" s="247"/>
      <c r="C8" s="248"/>
      <c r="D8" s="88"/>
      <c r="E8" s="185" t="s">
        <v>197</v>
      </c>
      <c r="F8" s="80"/>
      <c r="G8" s="186" t="s">
        <v>232</v>
      </c>
      <c r="H8" s="137"/>
      <c r="I8" s="21"/>
      <c r="K8" s="17"/>
    </row>
    <row r="9" spans="1:11" ht="19.5" customHeight="1">
      <c r="A9" s="15">
        <v>2</v>
      </c>
      <c r="B9" s="277"/>
      <c r="C9" s="278"/>
      <c r="D9" s="86"/>
      <c r="E9" s="185" t="s">
        <v>197</v>
      </c>
      <c r="F9" s="81"/>
      <c r="G9" s="188" t="str">
        <f>G8</f>
        <v>N㎥/h</v>
      </c>
      <c r="H9" s="137"/>
      <c r="I9" s="21"/>
      <c r="K9" s="17"/>
    </row>
    <row r="10" spans="1:11" ht="19.5" customHeight="1">
      <c r="A10" s="15">
        <v>3</v>
      </c>
      <c r="B10" s="277"/>
      <c r="C10" s="278"/>
      <c r="D10" s="86"/>
      <c r="E10" s="185" t="s">
        <v>197</v>
      </c>
      <c r="F10" s="81"/>
      <c r="G10" s="188" t="str">
        <f>G9</f>
        <v>N㎥/h</v>
      </c>
      <c r="H10" s="137"/>
      <c r="I10" s="21"/>
      <c r="K10" s="17"/>
    </row>
    <row r="11" spans="1:11" ht="19.5" customHeight="1">
      <c r="A11" s="15">
        <v>4</v>
      </c>
      <c r="B11" s="277"/>
      <c r="C11" s="278"/>
      <c r="D11" s="86"/>
      <c r="E11" s="185" t="s">
        <v>197</v>
      </c>
      <c r="F11" s="81"/>
      <c r="G11" s="188" t="str">
        <f>G10</f>
        <v>N㎥/h</v>
      </c>
      <c r="H11" s="137"/>
      <c r="I11" s="21"/>
      <c r="K11" s="17"/>
    </row>
    <row r="12" spans="1:11" ht="19.5" customHeight="1" thickBot="1">
      <c r="A12" s="15">
        <v>5</v>
      </c>
      <c r="B12" s="274"/>
      <c r="C12" s="275"/>
      <c r="D12" s="84"/>
      <c r="E12" s="189" t="s">
        <v>197</v>
      </c>
      <c r="F12" s="82"/>
      <c r="G12" s="143" t="str">
        <f>G11</f>
        <v>N㎥/h</v>
      </c>
      <c r="H12" s="137"/>
      <c r="I12" s="21"/>
      <c r="K12" s="17"/>
    </row>
    <row r="13" spans="1:11" ht="9.75" customHeight="1" thickBot="1">
      <c r="A13" s="15"/>
      <c r="B13" s="136"/>
      <c r="C13" s="137"/>
      <c r="D13" s="137"/>
      <c r="E13" s="137"/>
      <c r="F13" s="168"/>
      <c r="G13" s="137"/>
      <c r="H13" s="137"/>
      <c r="J13" s="21"/>
    </row>
    <row r="14" spans="1:11" ht="19.5" customHeight="1" thickBot="1">
      <c r="A14" s="15"/>
      <c r="B14" s="144" t="s">
        <v>33</v>
      </c>
      <c r="C14" s="145" t="s">
        <v>34</v>
      </c>
      <c r="D14" s="145" t="s">
        <v>35</v>
      </c>
      <c r="E14" s="145" t="s">
        <v>36</v>
      </c>
      <c r="F14" s="146" t="s">
        <v>6</v>
      </c>
      <c r="G14" s="147" t="s">
        <v>37</v>
      </c>
      <c r="H14" s="169"/>
    </row>
    <row r="15" spans="1:11" ht="16.5" customHeight="1" thickTop="1">
      <c r="A15" s="148">
        <v>1</v>
      </c>
      <c r="B15" s="4"/>
      <c r="C15" s="5"/>
      <c r="D15" s="6"/>
      <c r="E15" s="8"/>
      <c r="F15" s="8"/>
      <c r="G15" s="22" t="str">
        <f t="shared" ref="G15:G44" si="0">IF(D15="","",D15*E15)</f>
        <v/>
      </c>
      <c r="H15" s="92"/>
    </row>
    <row r="16" spans="1:11" ht="16.5" customHeight="1">
      <c r="A16" s="148">
        <v>2</v>
      </c>
      <c r="B16" s="4"/>
      <c r="C16" s="9"/>
      <c r="D16" s="10"/>
      <c r="E16" s="11"/>
      <c r="F16" s="8"/>
      <c r="G16" s="22" t="str">
        <f t="shared" si="0"/>
        <v/>
      </c>
      <c r="H16" s="92"/>
    </row>
    <row r="17" spans="1:12" ht="16.5" customHeight="1">
      <c r="A17" s="148">
        <v>3</v>
      </c>
      <c r="B17" s="4"/>
      <c r="C17" s="9"/>
      <c r="D17" s="10"/>
      <c r="E17" s="11"/>
      <c r="F17" s="8"/>
      <c r="G17" s="22" t="str">
        <f t="shared" si="0"/>
        <v/>
      </c>
      <c r="H17" s="92"/>
    </row>
    <row r="18" spans="1:12" ht="16.5" customHeight="1">
      <c r="A18" s="148">
        <v>4</v>
      </c>
      <c r="B18" s="4"/>
      <c r="C18" s="9"/>
      <c r="D18" s="10"/>
      <c r="E18" s="11"/>
      <c r="F18" s="8"/>
      <c r="G18" s="22" t="str">
        <f t="shared" si="0"/>
        <v/>
      </c>
      <c r="H18" s="92"/>
    </row>
    <row r="19" spans="1:12" ht="16.5" customHeight="1">
      <c r="A19" s="148">
        <v>5</v>
      </c>
      <c r="B19" s="4"/>
      <c r="C19" s="9"/>
      <c r="D19" s="10"/>
      <c r="E19" s="11"/>
      <c r="F19" s="8"/>
      <c r="G19" s="22" t="str">
        <f t="shared" si="0"/>
        <v/>
      </c>
      <c r="H19" s="92"/>
    </row>
    <row r="20" spans="1:12" ht="16.5" customHeight="1">
      <c r="A20" s="148">
        <v>6</v>
      </c>
      <c r="B20" s="4"/>
      <c r="C20" s="9"/>
      <c r="D20" s="10"/>
      <c r="E20" s="11"/>
      <c r="F20" s="8"/>
      <c r="G20" s="22" t="str">
        <f t="shared" si="0"/>
        <v/>
      </c>
      <c r="H20" s="92"/>
    </row>
    <row r="21" spans="1:12" ht="16.5" customHeight="1">
      <c r="A21" s="148">
        <v>7</v>
      </c>
      <c r="B21" s="4"/>
      <c r="C21" s="9"/>
      <c r="D21" s="10"/>
      <c r="E21" s="11"/>
      <c r="F21" s="8"/>
      <c r="G21" s="22" t="str">
        <f t="shared" si="0"/>
        <v/>
      </c>
      <c r="H21" s="92"/>
      <c r="K21" s="149" t="s">
        <v>79</v>
      </c>
    </row>
    <row r="22" spans="1:12" ht="16.5" customHeight="1">
      <c r="A22" s="148">
        <v>8</v>
      </c>
      <c r="B22" s="4"/>
      <c r="C22" s="9"/>
      <c r="D22" s="10"/>
      <c r="E22" s="11"/>
      <c r="F22" s="8"/>
      <c r="G22" s="22" t="str">
        <f t="shared" si="0"/>
        <v/>
      </c>
      <c r="H22" s="92"/>
      <c r="J22" s="151" t="s">
        <v>44</v>
      </c>
      <c r="K22" s="159" t="str">
        <f>IF(SUM(G15:G44)=0,"対象外","対象")</f>
        <v>対象外</v>
      </c>
      <c r="L22" s="23">
        <f>IF(K22="対象外",0,L29*L23)</f>
        <v>0</v>
      </c>
    </row>
    <row r="23" spans="1:12" ht="16.5" customHeight="1">
      <c r="A23" s="148">
        <v>9</v>
      </c>
      <c r="B23" s="4"/>
      <c r="C23" s="9"/>
      <c r="D23" s="10"/>
      <c r="E23" s="11"/>
      <c r="F23" s="8"/>
      <c r="G23" s="22" t="str">
        <f t="shared" si="0"/>
        <v/>
      </c>
      <c r="H23" s="92"/>
      <c r="K23" s="153" t="s">
        <v>88</v>
      </c>
      <c r="L23" s="191">
        <f>D45</f>
        <v>0</v>
      </c>
    </row>
    <row r="24" spans="1:12" ht="16.5" customHeight="1">
      <c r="A24" s="148">
        <v>10</v>
      </c>
      <c r="B24" s="4"/>
      <c r="C24" s="9"/>
      <c r="D24" s="10"/>
      <c r="E24" s="11"/>
      <c r="F24" s="8"/>
      <c r="G24" s="22" t="str">
        <f t="shared" si="0"/>
        <v/>
      </c>
      <c r="H24" s="92"/>
    </row>
    <row r="25" spans="1:12" ht="16.5" customHeight="1">
      <c r="A25" s="148">
        <v>11</v>
      </c>
      <c r="B25" s="4"/>
      <c r="C25" s="9"/>
      <c r="D25" s="10"/>
      <c r="E25" s="11"/>
      <c r="F25" s="8"/>
      <c r="G25" s="22" t="str">
        <f t="shared" si="0"/>
        <v/>
      </c>
      <c r="H25" s="92"/>
    </row>
    <row r="26" spans="1:12" ht="16.5" customHeight="1">
      <c r="A26" s="148">
        <v>12</v>
      </c>
      <c r="B26" s="4"/>
      <c r="C26" s="9"/>
      <c r="D26" s="10"/>
      <c r="E26" s="11"/>
      <c r="F26" s="8"/>
      <c r="G26" s="22" t="str">
        <f t="shared" si="0"/>
        <v/>
      </c>
      <c r="H26" s="92"/>
    </row>
    <row r="27" spans="1:12" ht="16.5" customHeight="1">
      <c r="A27" s="148">
        <v>13</v>
      </c>
      <c r="B27" s="4"/>
      <c r="C27" s="9"/>
      <c r="D27" s="10"/>
      <c r="E27" s="11"/>
      <c r="F27" s="8"/>
      <c r="G27" s="22" t="str">
        <f t="shared" si="0"/>
        <v/>
      </c>
      <c r="H27" s="92"/>
    </row>
    <row r="28" spans="1:12" ht="16.5" customHeight="1">
      <c r="A28" s="148">
        <v>14</v>
      </c>
      <c r="B28" s="4"/>
      <c r="C28" s="9"/>
      <c r="D28" s="10"/>
      <c r="E28" s="11"/>
      <c r="F28" s="8"/>
      <c r="G28" s="22" t="str">
        <f t="shared" si="0"/>
        <v/>
      </c>
      <c r="H28" s="92"/>
    </row>
    <row r="29" spans="1:12" ht="16.5" customHeight="1">
      <c r="A29" s="148">
        <v>15</v>
      </c>
      <c r="B29" s="4"/>
      <c r="C29" s="9"/>
      <c r="D29" s="10"/>
      <c r="E29" s="11"/>
      <c r="F29" s="8"/>
      <c r="G29" s="22" t="str">
        <f t="shared" si="0"/>
        <v/>
      </c>
      <c r="H29" s="92"/>
      <c r="K29" s="152" t="s">
        <v>49</v>
      </c>
      <c r="L29" s="23">
        <v>225000000</v>
      </c>
    </row>
    <row r="30" spans="1:12" ht="16.5" customHeight="1">
      <c r="A30" s="148">
        <v>16</v>
      </c>
      <c r="B30" s="4"/>
      <c r="C30" s="9"/>
      <c r="D30" s="10"/>
      <c r="E30" s="11"/>
      <c r="F30" s="8"/>
      <c r="G30" s="22" t="str">
        <f t="shared" si="0"/>
        <v/>
      </c>
      <c r="H30" s="92"/>
    </row>
    <row r="31" spans="1:12" ht="16.5" customHeight="1">
      <c r="A31" s="148">
        <v>17</v>
      </c>
      <c r="B31" s="4"/>
      <c r="C31" s="9"/>
      <c r="D31" s="10"/>
      <c r="E31" s="11"/>
      <c r="F31" s="8"/>
      <c r="G31" s="22" t="str">
        <f t="shared" si="0"/>
        <v/>
      </c>
      <c r="H31" s="92"/>
      <c r="K31" s="15" t="s">
        <v>45</v>
      </c>
      <c r="L31" s="14"/>
    </row>
    <row r="32" spans="1:12" ht="16.5" customHeight="1">
      <c r="A32" s="148">
        <v>18</v>
      </c>
      <c r="B32" s="4"/>
      <c r="C32" s="9"/>
      <c r="D32" s="10"/>
      <c r="E32" s="11"/>
      <c r="F32" s="8"/>
      <c r="G32" s="22" t="str">
        <f t="shared" si="0"/>
        <v/>
      </c>
      <c r="H32" s="92"/>
      <c r="K32" s="153" t="s">
        <v>46</v>
      </c>
      <c r="L32" s="154">
        <f>IF(ROUNDDOWN(($G$46-$G$48)*1/2,-3)&gt;$G$45,$G$45,ROUNDDOWN(($G$46-$G$48)*1/2,-3))</f>
        <v>0</v>
      </c>
    </row>
    <row r="33" spans="1:12" ht="16.5" customHeight="1">
      <c r="A33" s="148">
        <v>19</v>
      </c>
      <c r="B33" s="4"/>
      <c r="C33" s="9"/>
      <c r="D33" s="10"/>
      <c r="E33" s="11"/>
      <c r="F33" s="8"/>
      <c r="G33" s="22" t="str">
        <f t="shared" si="0"/>
        <v/>
      </c>
      <c r="H33" s="92"/>
      <c r="K33" s="153" t="s">
        <v>47</v>
      </c>
      <c r="L33" s="154">
        <f>IF(ROUNDDOWN($G$46*1/2,-3)&gt;$G$45,$G$45,ROUNDDOWN($G$46*1/2,-3))</f>
        <v>0</v>
      </c>
    </row>
    <row r="34" spans="1:12" ht="16.5" customHeight="1">
      <c r="A34" s="148">
        <v>20</v>
      </c>
      <c r="B34" s="4"/>
      <c r="C34" s="9"/>
      <c r="D34" s="10"/>
      <c r="E34" s="11"/>
      <c r="F34" s="8"/>
      <c r="G34" s="22" t="str">
        <f t="shared" si="0"/>
        <v/>
      </c>
      <c r="H34" s="92"/>
    </row>
    <row r="35" spans="1:12" ht="16.5" customHeight="1">
      <c r="A35" s="148">
        <v>21</v>
      </c>
      <c r="B35" s="4"/>
      <c r="C35" s="9"/>
      <c r="D35" s="10"/>
      <c r="E35" s="11"/>
      <c r="F35" s="8"/>
      <c r="G35" s="22" t="str">
        <f t="shared" si="0"/>
        <v/>
      </c>
      <c r="H35" s="92"/>
    </row>
    <row r="36" spans="1:12" ht="16.5" customHeight="1">
      <c r="A36" s="148">
        <v>22</v>
      </c>
      <c r="B36" s="4"/>
      <c r="C36" s="9"/>
      <c r="D36" s="10"/>
      <c r="E36" s="11"/>
      <c r="F36" s="8"/>
      <c r="G36" s="22" t="str">
        <f t="shared" si="0"/>
        <v/>
      </c>
      <c r="H36" s="92"/>
    </row>
    <row r="37" spans="1:12" ht="16.5" customHeight="1">
      <c r="A37" s="148">
        <v>23</v>
      </c>
      <c r="B37" s="4"/>
      <c r="C37" s="9"/>
      <c r="D37" s="10"/>
      <c r="E37" s="11"/>
      <c r="F37" s="8"/>
      <c r="G37" s="22" t="str">
        <f t="shared" si="0"/>
        <v/>
      </c>
      <c r="H37" s="92"/>
    </row>
    <row r="38" spans="1:12" ht="16.5" customHeight="1">
      <c r="A38" s="148">
        <v>24</v>
      </c>
      <c r="B38" s="4"/>
      <c r="C38" s="9"/>
      <c r="D38" s="10"/>
      <c r="E38" s="11"/>
      <c r="F38" s="8"/>
      <c r="G38" s="22" t="str">
        <f t="shared" si="0"/>
        <v/>
      </c>
      <c r="H38" s="92"/>
    </row>
    <row r="39" spans="1:12" ht="16.5" customHeight="1">
      <c r="A39" s="148">
        <v>25</v>
      </c>
      <c r="B39" s="4"/>
      <c r="C39" s="9"/>
      <c r="D39" s="10"/>
      <c r="E39" s="11"/>
      <c r="F39" s="8"/>
      <c r="G39" s="22" t="str">
        <f t="shared" si="0"/>
        <v/>
      </c>
      <c r="H39" s="92"/>
    </row>
    <row r="40" spans="1:12" ht="16.5" customHeight="1">
      <c r="A40" s="148">
        <v>26</v>
      </c>
      <c r="B40" s="4"/>
      <c r="C40" s="9"/>
      <c r="D40" s="10"/>
      <c r="E40" s="11"/>
      <c r="F40" s="8"/>
      <c r="G40" s="22" t="str">
        <f t="shared" si="0"/>
        <v/>
      </c>
      <c r="H40" s="92"/>
    </row>
    <row r="41" spans="1:12" ht="16.5" customHeight="1">
      <c r="A41" s="148">
        <v>27</v>
      </c>
      <c r="B41" s="4"/>
      <c r="C41" s="9"/>
      <c r="D41" s="10"/>
      <c r="E41" s="11"/>
      <c r="F41" s="8"/>
      <c r="G41" s="22" t="str">
        <f t="shared" si="0"/>
        <v/>
      </c>
      <c r="H41" s="92"/>
    </row>
    <row r="42" spans="1:12" ht="16.5" customHeight="1">
      <c r="A42" s="148">
        <v>28</v>
      </c>
      <c r="B42" s="4"/>
      <c r="C42" s="9"/>
      <c r="D42" s="10"/>
      <c r="E42" s="11"/>
      <c r="F42" s="8"/>
      <c r="G42" s="22" t="str">
        <f t="shared" si="0"/>
        <v/>
      </c>
      <c r="H42" s="92"/>
    </row>
    <row r="43" spans="1:12" ht="16.5" customHeight="1">
      <c r="A43" s="148">
        <v>29</v>
      </c>
      <c r="B43" s="4"/>
      <c r="C43" s="9"/>
      <c r="D43" s="10"/>
      <c r="E43" s="11"/>
      <c r="F43" s="8"/>
      <c r="G43" s="22" t="str">
        <f t="shared" si="0"/>
        <v/>
      </c>
      <c r="H43" s="92"/>
    </row>
    <row r="44" spans="1:12" ht="16.5" customHeight="1" thickBot="1">
      <c r="A44" s="148">
        <v>30</v>
      </c>
      <c r="B44" s="4"/>
      <c r="C44" s="12"/>
      <c r="D44" s="41"/>
      <c r="E44" s="42"/>
      <c r="F44" s="51"/>
      <c r="G44" s="22" t="str">
        <f t="shared" si="0"/>
        <v/>
      </c>
      <c r="H44" s="92"/>
    </row>
    <row r="45" spans="1:12" ht="16.5" customHeight="1">
      <c r="A45" s="15"/>
      <c r="B45" s="290" t="s">
        <v>130</v>
      </c>
      <c r="C45" s="291"/>
      <c r="D45" s="288"/>
      <c r="E45" s="289"/>
      <c r="F45" s="183" t="s">
        <v>87</v>
      </c>
      <c r="G45" s="46">
        <f>L22</f>
        <v>0</v>
      </c>
      <c r="H45" s="93"/>
    </row>
    <row r="46" spans="1:12" ht="16.5" customHeight="1">
      <c r="A46" s="15"/>
      <c r="B46" s="256" t="s">
        <v>129</v>
      </c>
      <c r="C46" s="257"/>
      <c r="D46" s="258">
        <f>SUMIF(B15:B44,"&lt;&gt;"&amp;"▼助成対象外",G15:G44)</f>
        <v>0</v>
      </c>
      <c r="E46" s="259"/>
      <c r="F46" s="260"/>
      <c r="G46" s="45">
        <f>IF(OR(G45=0,ISERROR(D46)),0,IF(D46&lt;0,0,D46))</f>
        <v>0</v>
      </c>
      <c r="H46" s="94"/>
      <c r="J46" s="192"/>
    </row>
    <row r="47" spans="1:12" ht="16.5" customHeight="1">
      <c r="A47" s="15"/>
      <c r="B47" s="256" t="s">
        <v>128</v>
      </c>
      <c r="C47" s="257"/>
      <c r="D47" s="258">
        <f>SUMIF(B15:B44,"▼助成対象外",G15:G44)</f>
        <v>0</v>
      </c>
      <c r="E47" s="259"/>
      <c r="F47" s="260"/>
      <c r="G47" s="45">
        <f>IF(OR(G45=0,ISERROR(D47)),0,IF(D47&lt;0,0,D47))</f>
        <v>0</v>
      </c>
      <c r="H47" s="94"/>
    </row>
    <row r="48" spans="1:12" ht="16.5" customHeight="1" thickBot="1">
      <c r="A48" s="15"/>
      <c r="B48" s="261" t="s">
        <v>38</v>
      </c>
      <c r="C48" s="262"/>
      <c r="D48" s="50" t="s">
        <v>39</v>
      </c>
      <c r="E48" s="263"/>
      <c r="F48" s="264"/>
      <c r="G48" s="13"/>
      <c r="H48" s="170"/>
      <c r="I48" s="109" t="s">
        <v>52</v>
      </c>
    </row>
    <row r="49" spans="1:9" s="16" customFormat="1" ht="31.5" customHeight="1" thickTop="1" thickBot="1">
      <c r="A49" s="15"/>
      <c r="B49" s="269" t="s">
        <v>220</v>
      </c>
      <c r="C49" s="270"/>
      <c r="D49" s="271" t="str">
        <f>IF(E48=K32,L32,IF(E48=K33,L33,""))</f>
        <v/>
      </c>
      <c r="E49" s="272"/>
      <c r="F49" s="273"/>
      <c r="G49" s="47">
        <f>IF(OR(G45=0,ISERROR(D49)),0,IF(D49&lt;0,0,D49))</f>
        <v>0</v>
      </c>
      <c r="H49" s="94"/>
      <c r="I49" s="17"/>
    </row>
    <row r="50" spans="1:9" s="16" customFormat="1" ht="10.5"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K3"/>
    <mergeCell ref="C4:G4"/>
    <mergeCell ref="C5:G5"/>
    <mergeCell ref="B7:C7"/>
    <mergeCell ref="D7:E7"/>
    <mergeCell ref="F7:G7"/>
  </mergeCells>
  <phoneticPr fontId="3"/>
  <conditionalFormatting sqref="G48:H48">
    <cfRule type="expression" dxfId="4" priority="1">
      <formula>OR(AND($E$48="申請無し",$G$48&lt;&gt;0),AND($E$48="申請有り",$G$48&lt;=0))</formula>
    </cfRule>
  </conditionalFormatting>
  <dataValidations count="3">
    <dataValidation imeMode="off" allowBlank="1" showInputMessage="1" showErrorMessage="1" sqref="G48:H48 E22:E44 F45 D15:D45 G15:H44" xr:uid="{48CF2A76-6CC8-4595-B58C-A45EE6FC1FE0}"/>
    <dataValidation type="list" allowBlank="1" showInputMessage="1" showErrorMessage="1" sqref="B15:B44" xr:uid="{E65F5460-B310-4B08-ADC7-C18638B971F7}">
      <formula1>"設計費,設備費,工事費,諸経費,▼助成対象外"</formula1>
    </dataValidation>
    <dataValidation type="list" allowBlank="1" showInputMessage="1" showErrorMessage="1" sqref="E48:F48" xr:uid="{CE9D06A5-BC5A-44B7-A272-724F93D6349C}">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A0CD-87A4-4638-ADB4-018067C80B6A}">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1.1796875" style="17" customWidth="1"/>
    <col min="4" max="4" width="13.08984375" style="19" customWidth="1"/>
    <col min="5" max="6" width="6.6328125" style="19" customWidth="1"/>
    <col min="7" max="7" width="13.08984375" style="17" customWidth="1"/>
    <col min="8" max="8" width="1.453125" style="17" customWidth="1"/>
    <col min="9" max="9" width="9.6328125" style="17" customWidth="1"/>
    <col min="10" max="10" width="13.08984375" style="16" customWidth="1"/>
    <col min="11" max="11" width="9.6328125" style="16" customWidth="1"/>
    <col min="12" max="12" width="20.1796875" style="17" customWidth="1"/>
    <col min="13" max="126" width="2.6328125" style="17" customWidth="1"/>
    <col min="127" max="16384" width="9" style="17"/>
  </cols>
  <sheetData>
    <row r="1" spans="1:12" ht="10.5" customHeight="1"/>
    <row r="2" spans="1:12" ht="19.5" customHeight="1">
      <c r="A2" s="15"/>
      <c r="B2" s="14" t="s">
        <v>141</v>
      </c>
      <c r="C2" s="15"/>
      <c r="D2" s="20"/>
      <c r="E2" s="20"/>
      <c r="F2" s="20"/>
      <c r="G2" s="15"/>
      <c r="H2" s="15"/>
    </row>
    <row r="3" spans="1:12" ht="38.25" customHeight="1" thickBot="1">
      <c r="A3" s="15"/>
      <c r="B3" s="281" t="s">
        <v>136</v>
      </c>
      <c r="C3" s="282"/>
      <c r="D3" s="282"/>
      <c r="E3" s="282"/>
      <c r="F3" s="282"/>
      <c r="G3" s="282"/>
      <c r="H3" s="137"/>
      <c r="I3" s="265" t="s">
        <v>208</v>
      </c>
      <c r="J3" s="265"/>
      <c r="K3" s="265"/>
      <c r="L3" s="265"/>
    </row>
    <row r="4" spans="1:12" ht="20.149999999999999" customHeight="1">
      <c r="A4" s="15"/>
      <c r="B4" s="139" t="s">
        <v>48</v>
      </c>
      <c r="C4" s="251"/>
      <c r="D4" s="251"/>
      <c r="E4" s="251"/>
      <c r="F4" s="251"/>
      <c r="G4" s="252"/>
      <c r="H4" s="137"/>
      <c r="I4" s="138"/>
      <c r="J4" s="138"/>
      <c r="K4" s="138"/>
    </row>
    <row r="5" spans="1:12" ht="25" customHeight="1" thickBot="1">
      <c r="A5" s="15"/>
      <c r="B5" s="140" t="s">
        <v>203</v>
      </c>
      <c r="C5" s="253"/>
      <c r="D5" s="253"/>
      <c r="E5" s="253"/>
      <c r="F5" s="253"/>
      <c r="G5" s="254"/>
      <c r="H5" s="137"/>
      <c r="I5" s="138"/>
      <c r="J5" s="138"/>
      <c r="K5" s="138"/>
    </row>
    <row r="6" spans="1:12" ht="10.5" customHeight="1" thickBot="1">
      <c r="A6" s="15"/>
      <c r="B6" s="136"/>
      <c r="C6" s="137"/>
      <c r="D6" s="137"/>
      <c r="E6" s="137"/>
      <c r="F6" s="137"/>
      <c r="G6" s="137"/>
      <c r="H6" s="137"/>
      <c r="I6" s="138"/>
      <c r="J6" s="138"/>
      <c r="K6" s="138"/>
    </row>
    <row r="7" spans="1:12" ht="19.5" customHeight="1" thickBot="1">
      <c r="A7" s="15"/>
      <c r="B7" s="283" t="s">
        <v>180</v>
      </c>
      <c r="C7" s="284"/>
      <c r="D7" s="285" t="s">
        <v>233</v>
      </c>
      <c r="E7" s="286"/>
      <c r="F7" s="285" t="s">
        <v>205</v>
      </c>
      <c r="G7" s="287"/>
      <c r="H7" s="137"/>
      <c r="J7" s="21"/>
    </row>
    <row r="8" spans="1:12" ht="17.25" customHeight="1" thickTop="1">
      <c r="A8" s="15">
        <v>1</v>
      </c>
      <c r="B8" s="247"/>
      <c r="C8" s="248"/>
      <c r="D8" s="88"/>
      <c r="E8" s="177" t="s">
        <v>192</v>
      </c>
      <c r="F8" s="90"/>
      <c r="G8" s="186" t="s">
        <v>232</v>
      </c>
      <c r="H8" s="137"/>
      <c r="J8" s="21"/>
    </row>
    <row r="9" spans="1:12" ht="17.25" customHeight="1">
      <c r="A9" s="15">
        <v>2</v>
      </c>
      <c r="B9" s="277"/>
      <c r="C9" s="278"/>
      <c r="D9" s="89"/>
      <c r="E9" s="187" t="s">
        <v>192</v>
      </c>
      <c r="F9" s="80"/>
      <c r="G9" s="188" t="str">
        <f>G8</f>
        <v>N㎥/h</v>
      </c>
      <c r="H9" s="137"/>
      <c r="J9" s="21"/>
    </row>
    <row r="10" spans="1:12" ht="17.25" customHeight="1">
      <c r="A10" s="15">
        <v>3</v>
      </c>
      <c r="B10" s="277"/>
      <c r="C10" s="278"/>
      <c r="D10" s="89"/>
      <c r="E10" s="187" t="s">
        <v>192</v>
      </c>
      <c r="F10" s="80"/>
      <c r="G10" s="188" t="str">
        <f>G9</f>
        <v>N㎥/h</v>
      </c>
      <c r="H10" s="137"/>
      <c r="J10" s="21"/>
    </row>
    <row r="11" spans="1:12" ht="17.25" customHeight="1">
      <c r="A11" s="15">
        <v>4</v>
      </c>
      <c r="B11" s="277"/>
      <c r="C11" s="278"/>
      <c r="D11" s="89"/>
      <c r="E11" s="187" t="s">
        <v>192</v>
      </c>
      <c r="F11" s="80"/>
      <c r="G11" s="188" t="str">
        <f>G9</f>
        <v>N㎥/h</v>
      </c>
      <c r="H11" s="137"/>
      <c r="J11" s="21"/>
    </row>
    <row r="12" spans="1:12" ht="17.25" customHeight="1" thickBot="1">
      <c r="A12" s="15">
        <v>5</v>
      </c>
      <c r="B12" s="274"/>
      <c r="C12" s="275"/>
      <c r="D12" s="84"/>
      <c r="E12" s="179" t="s">
        <v>192</v>
      </c>
      <c r="F12" s="82"/>
      <c r="G12" s="143" t="str">
        <f>G11</f>
        <v>N㎥/h</v>
      </c>
      <c r="H12" s="137"/>
      <c r="J12" s="21"/>
    </row>
    <row r="13" spans="1:12" ht="10.5" customHeight="1" thickBot="1">
      <c r="A13" s="15"/>
      <c r="B13" s="136"/>
      <c r="C13" s="137"/>
      <c r="D13" s="137"/>
      <c r="E13" s="137"/>
      <c r="F13" s="168"/>
      <c r="G13" s="137"/>
      <c r="H13" s="137"/>
      <c r="J13" s="21"/>
    </row>
    <row r="14" spans="1:12" ht="19.5" customHeight="1" thickBot="1">
      <c r="A14" s="15"/>
      <c r="B14" s="144" t="s">
        <v>33</v>
      </c>
      <c r="C14" s="145" t="s">
        <v>34</v>
      </c>
      <c r="D14" s="145" t="s">
        <v>35</v>
      </c>
      <c r="E14" s="145" t="s">
        <v>36</v>
      </c>
      <c r="F14" s="146" t="s">
        <v>6</v>
      </c>
      <c r="G14" s="147" t="s">
        <v>37</v>
      </c>
      <c r="H14" s="169"/>
    </row>
    <row r="15" spans="1:12" ht="17.25" customHeight="1" thickTop="1">
      <c r="A15" s="148">
        <v>1</v>
      </c>
      <c r="B15" s="4"/>
      <c r="C15" s="5"/>
      <c r="D15" s="6"/>
      <c r="E15" s="8"/>
      <c r="F15" s="8"/>
      <c r="G15" s="22" t="str">
        <f t="shared" ref="G15:G44" si="0">IF(D15="","",D15*E15)</f>
        <v/>
      </c>
      <c r="H15" s="170"/>
    </row>
    <row r="16" spans="1:12" ht="17.25" customHeight="1">
      <c r="A16" s="148">
        <v>2</v>
      </c>
      <c r="B16" s="4"/>
      <c r="C16" s="9"/>
      <c r="D16" s="10"/>
      <c r="E16" s="11"/>
      <c r="F16" s="8"/>
      <c r="G16" s="22" t="str">
        <f t="shared" si="0"/>
        <v/>
      </c>
      <c r="H16" s="170"/>
    </row>
    <row r="17" spans="1:12" ht="17.25" customHeight="1">
      <c r="A17" s="148">
        <v>3</v>
      </c>
      <c r="B17" s="4"/>
      <c r="C17" s="9"/>
      <c r="D17" s="10"/>
      <c r="E17" s="11"/>
      <c r="F17" s="8"/>
      <c r="G17" s="22" t="str">
        <f t="shared" si="0"/>
        <v/>
      </c>
      <c r="H17" s="170"/>
    </row>
    <row r="18" spans="1:12" ht="17.25" customHeight="1">
      <c r="A18" s="148">
        <v>4</v>
      </c>
      <c r="B18" s="4"/>
      <c r="C18" s="9"/>
      <c r="D18" s="10"/>
      <c r="E18" s="11"/>
      <c r="F18" s="8"/>
      <c r="G18" s="22" t="str">
        <f t="shared" si="0"/>
        <v/>
      </c>
      <c r="H18" s="170"/>
    </row>
    <row r="19" spans="1:12" ht="17.25" customHeight="1">
      <c r="A19" s="148">
        <v>5</v>
      </c>
      <c r="B19" s="4"/>
      <c r="C19" s="9"/>
      <c r="D19" s="10"/>
      <c r="E19" s="11"/>
      <c r="F19" s="8"/>
      <c r="G19" s="22" t="str">
        <f t="shared" si="0"/>
        <v/>
      </c>
      <c r="H19" s="170"/>
    </row>
    <row r="20" spans="1:12" ht="17.25" customHeight="1">
      <c r="A20" s="148">
        <v>6</v>
      </c>
      <c r="B20" s="4"/>
      <c r="C20" s="9"/>
      <c r="D20" s="10"/>
      <c r="E20" s="11"/>
      <c r="F20" s="8"/>
      <c r="G20" s="22" t="str">
        <f t="shared" si="0"/>
        <v/>
      </c>
      <c r="H20" s="170"/>
    </row>
    <row r="21" spans="1:12" ht="17.25" customHeight="1">
      <c r="A21" s="148">
        <v>7</v>
      </c>
      <c r="B21" s="4"/>
      <c r="C21" s="9"/>
      <c r="D21" s="10"/>
      <c r="E21" s="11"/>
      <c r="F21" s="8"/>
      <c r="G21" s="22" t="str">
        <f t="shared" si="0"/>
        <v/>
      </c>
      <c r="H21" s="170"/>
      <c r="K21" s="149" t="s">
        <v>79</v>
      </c>
    </row>
    <row r="22" spans="1:12" ht="17.25" customHeight="1">
      <c r="A22" s="148">
        <v>8</v>
      </c>
      <c r="B22" s="4"/>
      <c r="C22" s="9"/>
      <c r="D22" s="10"/>
      <c r="E22" s="11"/>
      <c r="F22" s="8"/>
      <c r="G22" s="22" t="str">
        <f t="shared" si="0"/>
        <v/>
      </c>
      <c r="H22" s="170"/>
      <c r="J22" s="151" t="s">
        <v>44</v>
      </c>
      <c r="K22" s="159" t="str">
        <f>IF(SUM(G15:G44)=0,"対象外","対象")</f>
        <v>対象外</v>
      </c>
      <c r="L22" s="23">
        <f>IF(K22="対象外",0,L29*L23)</f>
        <v>0</v>
      </c>
    </row>
    <row r="23" spans="1:12" ht="17.25" customHeight="1">
      <c r="A23" s="148">
        <v>9</v>
      </c>
      <c r="B23" s="4"/>
      <c r="C23" s="9"/>
      <c r="D23" s="10"/>
      <c r="E23" s="11"/>
      <c r="F23" s="8"/>
      <c r="G23" s="22" t="str">
        <f t="shared" si="0"/>
        <v/>
      </c>
      <c r="H23" s="170"/>
      <c r="K23" s="153" t="s">
        <v>88</v>
      </c>
      <c r="L23" s="191">
        <f>D45</f>
        <v>0</v>
      </c>
    </row>
    <row r="24" spans="1:12" ht="17.25" customHeight="1">
      <c r="A24" s="148">
        <v>10</v>
      </c>
      <c r="B24" s="4"/>
      <c r="C24" s="9"/>
      <c r="D24" s="10"/>
      <c r="E24" s="11"/>
      <c r="F24" s="8"/>
      <c r="G24" s="22" t="str">
        <f t="shared" si="0"/>
        <v/>
      </c>
      <c r="H24" s="170"/>
    </row>
    <row r="25" spans="1:12" ht="17.25" customHeight="1">
      <c r="A25" s="148">
        <v>11</v>
      </c>
      <c r="B25" s="4"/>
      <c r="C25" s="9"/>
      <c r="D25" s="10"/>
      <c r="E25" s="11"/>
      <c r="F25" s="8"/>
      <c r="G25" s="22" t="str">
        <f t="shared" si="0"/>
        <v/>
      </c>
      <c r="H25" s="170"/>
    </row>
    <row r="26" spans="1:12" ht="17.25" customHeight="1">
      <c r="A26" s="148">
        <v>12</v>
      </c>
      <c r="B26" s="4"/>
      <c r="C26" s="9"/>
      <c r="D26" s="10"/>
      <c r="E26" s="11"/>
      <c r="F26" s="8"/>
      <c r="G26" s="22" t="str">
        <f t="shared" si="0"/>
        <v/>
      </c>
      <c r="H26" s="170"/>
    </row>
    <row r="27" spans="1:12" ht="17.25" customHeight="1">
      <c r="A27" s="148">
        <v>13</v>
      </c>
      <c r="B27" s="4"/>
      <c r="C27" s="9"/>
      <c r="D27" s="10"/>
      <c r="E27" s="11"/>
      <c r="F27" s="8"/>
      <c r="G27" s="22" t="str">
        <f t="shared" si="0"/>
        <v/>
      </c>
      <c r="H27" s="170"/>
    </row>
    <row r="28" spans="1:12" ht="17.25" customHeight="1">
      <c r="A28" s="148">
        <v>14</v>
      </c>
      <c r="B28" s="4"/>
      <c r="C28" s="9"/>
      <c r="D28" s="10"/>
      <c r="E28" s="11"/>
      <c r="F28" s="8"/>
      <c r="G28" s="22" t="str">
        <f t="shared" si="0"/>
        <v/>
      </c>
      <c r="H28" s="170"/>
    </row>
    <row r="29" spans="1:12" ht="17.25" customHeight="1">
      <c r="A29" s="148">
        <v>15</v>
      </c>
      <c r="B29" s="4"/>
      <c r="C29" s="9"/>
      <c r="D29" s="10"/>
      <c r="E29" s="11"/>
      <c r="F29" s="8"/>
      <c r="G29" s="22" t="str">
        <f t="shared" si="0"/>
        <v/>
      </c>
      <c r="H29" s="170"/>
      <c r="K29" s="152" t="s">
        <v>49</v>
      </c>
      <c r="L29" s="23">
        <v>300000000</v>
      </c>
    </row>
    <row r="30" spans="1:12" ht="17.25" customHeight="1">
      <c r="A30" s="148">
        <v>16</v>
      </c>
      <c r="B30" s="4"/>
      <c r="C30" s="9"/>
      <c r="D30" s="10"/>
      <c r="E30" s="11"/>
      <c r="F30" s="8"/>
      <c r="G30" s="22" t="str">
        <f t="shared" si="0"/>
        <v/>
      </c>
      <c r="H30" s="170"/>
    </row>
    <row r="31" spans="1:12" ht="17.25" customHeight="1">
      <c r="A31" s="148">
        <v>17</v>
      </c>
      <c r="B31" s="4"/>
      <c r="C31" s="9"/>
      <c r="D31" s="10"/>
      <c r="E31" s="11"/>
      <c r="F31" s="8"/>
      <c r="G31" s="22" t="str">
        <f t="shared" si="0"/>
        <v/>
      </c>
      <c r="H31" s="170"/>
      <c r="K31" s="15" t="s">
        <v>45</v>
      </c>
      <c r="L31" s="14"/>
    </row>
    <row r="32" spans="1:12" ht="17.25" customHeight="1">
      <c r="A32" s="148">
        <v>18</v>
      </c>
      <c r="B32" s="4"/>
      <c r="C32" s="9"/>
      <c r="D32" s="10"/>
      <c r="E32" s="11"/>
      <c r="F32" s="8"/>
      <c r="G32" s="22" t="str">
        <f t="shared" si="0"/>
        <v/>
      </c>
      <c r="H32" s="170"/>
      <c r="K32" s="153" t="s">
        <v>46</v>
      </c>
      <c r="L32" s="154">
        <f>IF(ROUNDDOWN(($G$46-$G$48)*2/3,-3)&gt;$G$45,$G$45,ROUNDDOWN(($G$46-$G$48)*2/3,-3))</f>
        <v>0</v>
      </c>
    </row>
    <row r="33" spans="1:12" ht="17.25" customHeight="1">
      <c r="A33" s="148">
        <v>19</v>
      </c>
      <c r="B33" s="4"/>
      <c r="C33" s="9"/>
      <c r="D33" s="10"/>
      <c r="E33" s="11"/>
      <c r="F33" s="8"/>
      <c r="G33" s="22" t="str">
        <f t="shared" si="0"/>
        <v/>
      </c>
      <c r="H33" s="170"/>
      <c r="K33" s="153" t="s">
        <v>47</v>
      </c>
      <c r="L33" s="154">
        <f>IF(ROUNDDOWN($G$46*2/3,-3)&gt;$G$45,$G$45,ROUNDDOWN($G$46*2/3,-3))</f>
        <v>0</v>
      </c>
    </row>
    <row r="34" spans="1:12" ht="17.25" customHeight="1">
      <c r="A34" s="148">
        <v>20</v>
      </c>
      <c r="B34" s="4"/>
      <c r="C34" s="9"/>
      <c r="D34" s="10"/>
      <c r="E34" s="11"/>
      <c r="F34" s="8"/>
      <c r="G34" s="22" t="str">
        <f t="shared" si="0"/>
        <v/>
      </c>
      <c r="H34" s="170"/>
    </row>
    <row r="35" spans="1:12" ht="17.25" customHeight="1">
      <c r="A35" s="148">
        <v>21</v>
      </c>
      <c r="B35" s="4"/>
      <c r="C35" s="9"/>
      <c r="D35" s="10"/>
      <c r="E35" s="11"/>
      <c r="F35" s="8"/>
      <c r="G35" s="22" t="str">
        <f t="shared" si="0"/>
        <v/>
      </c>
      <c r="H35" s="170"/>
    </row>
    <row r="36" spans="1:12" ht="17.25" customHeight="1">
      <c r="A36" s="148">
        <v>22</v>
      </c>
      <c r="B36" s="4"/>
      <c r="C36" s="9"/>
      <c r="D36" s="10"/>
      <c r="E36" s="11"/>
      <c r="F36" s="8"/>
      <c r="G36" s="22" t="str">
        <f t="shared" si="0"/>
        <v/>
      </c>
      <c r="H36" s="170"/>
    </row>
    <row r="37" spans="1:12" ht="17.25" customHeight="1">
      <c r="A37" s="148">
        <v>23</v>
      </c>
      <c r="B37" s="4"/>
      <c r="C37" s="9"/>
      <c r="D37" s="10"/>
      <c r="E37" s="11"/>
      <c r="F37" s="8"/>
      <c r="G37" s="22" t="str">
        <f t="shared" si="0"/>
        <v/>
      </c>
      <c r="H37" s="170"/>
    </row>
    <row r="38" spans="1:12" ht="17.25" customHeight="1">
      <c r="A38" s="148">
        <v>24</v>
      </c>
      <c r="B38" s="4"/>
      <c r="C38" s="9"/>
      <c r="D38" s="10"/>
      <c r="E38" s="11"/>
      <c r="F38" s="8"/>
      <c r="G38" s="22" t="str">
        <f t="shared" si="0"/>
        <v/>
      </c>
      <c r="H38" s="170"/>
    </row>
    <row r="39" spans="1:12" ht="17.25" customHeight="1">
      <c r="A39" s="148">
        <v>25</v>
      </c>
      <c r="B39" s="4"/>
      <c r="C39" s="9"/>
      <c r="D39" s="10"/>
      <c r="E39" s="11"/>
      <c r="F39" s="8"/>
      <c r="G39" s="22" t="str">
        <f t="shared" si="0"/>
        <v/>
      </c>
      <c r="H39" s="170"/>
    </row>
    <row r="40" spans="1:12" ht="17.25" customHeight="1">
      <c r="A40" s="148">
        <v>26</v>
      </c>
      <c r="B40" s="4"/>
      <c r="C40" s="9"/>
      <c r="D40" s="10"/>
      <c r="E40" s="11"/>
      <c r="F40" s="8"/>
      <c r="G40" s="22" t="str">
        <f t="shared" si="0"/>
        <v/>
      </c>
      <c r="H40" s="170"/>
    </row>
    <row r="41" spans="1:12" ht="17.25" customHeight="1">
      <c r="A41" s="148">
        <v>27</v>
      </c>
      <c r="B41" s="4"/>
      <c r="C41" s="9"/>
      <c r="D41" s="10"/>
      <c r="E41" s="11"/>
      <c r="F41" s="8"/>
      <c r="G41" s="22" t="str">
        <f t="shared" si="0"/>
        <v/>
      </c>
      <c r="H41" s="170"/>
    </row>
    <row r="42" spans="1:12" ht="17.25" customHeight="1">
      <c r="A42" s="148">
        <v>28</v>
      </c>
      <c r="B42" s="4"/>
      <c r="C42" s="9"/>
      <c r="D42" s="10"/>
      <c r="E42" s="11"/>
      <c r="F42" s="8"/>
      <c r="G42" s="22" t="str">
        <f t="shared" si="0"/>
        <v/>
      </c>
      <c r="H42" s="170"/>
    </row>
    <row r="43" spans="1:12" ht="17.25" customHeight="1">
      <c r="A43" s="148">
        <v>29</v>
      </c>
      <c r="B43" s="4"/>
      <c r="C43" s="9"/>
      <c r="D43" s="10"/>
      <c r="E43" s="11"/>
      <c r="F43" s="8"/>
      <c r="G43" s="22" t="str">
        <f t="shared" si="0"/>
        <v/>
      </c>
      <c r="H43" s="170"/>
    </row>
    <row r="44" spans="1:12" ht="17.25" customHeight="1" thickBot="1">
      <c r="A44" s="148">
        <v>30</v>
      </c>
      <c r="B44" s="4"/>
      <c r="C44" s="12"/>
      <c r="D44" s="41"/>
      <c r="E44" s="42"/>
      <c r="F44" s="51"/>
      <c r="G44" s="194" t="str">
        <f t="shared" si="0"/>
        <v/>
      </c>
      <c r="H44" s="170"/>
    </row>
    <row r="45" spans="1:12" ht="15.75" customHeight="1">
      <c r="A45" s="15"/>
      <c r="B45" s="290" t="s">
        <v>135</v>
      </c>
      <c r="C45" s="291"/>
      <c r="D45" s="288"/>
      <c r="E45" s="289"/>
      <c r="F45" s="183" t="s">
        <v>87</v>
      </c>
      <c r="G45" s="46">
        <f>L22</f>
        <v>0</v>
      </c>
      <c r="H45" s="170"/>
    </row>
    <row r="46" spans="1:12" ht="18" customHeight="1">
      <c r="A46" s="15"/>
      <c r="B46" s="256" t="s">
        <v>134</v>
      </c>
      <c r="C46" s="257"/>
      <c r="D46" s="258">
        <f>SUMIF(B15:B44,"&lt;&gt;"&amp;"▼助成対象外",G15:G44)</f>
        <v>0</v>
      </c>
      <c r="E46" s="259"/>
      <c r="F46" s="260"/>
      <c r="G46" s="45">
        <f>IF(OR(G45=0,ISERROR(D46)),0,IF(D46&lt;0,0,D46))</f>
        <v>0</v>
      </c>
      <c r="H46" s="166"/>
      <c r="J46" s="192"/>
    </row>
    <row r="47" spans="1:12" ht="18" customHeight="1">
      <c r="A47" s="15"/>
      <c r="B47" s="256" t="s">
        <v>133</v>
      </c>
      <c r="C47" s="257"/>
      <c r="D47" s="258">
        <f>SUMIF(B15:B44,"▼助成対象外",G15:G44)</f>
        <v>0</v>
      </c>
      <c r="E47" s="259"/>
      <c r="F47" s="260"/>
      <c r="G47" s="45">
        <f>IF(OR(G45=0,ISERROR(D47)),0,IF(D47&lt;0,0,D47))</f>
        <v>0</v>
      </c>
      <c r="H47" s="166"/>
    </row>
    <row r="48" spans="1:12" ht="18" customHeight="1" thickBot="1">
      <c r="A48" s="15"/>
      <c r="B48" s="261" t="s">
        <v>38</v>
      </c>
      <c r="C48" s="262"/>
      <c r="D48" s="50" t="s">
        <v>39</v>
      </c>
      <c r="E48" s="263"/>
      <c r="F48" s="264"/>
      <c r="G48" s="13"/>
      <c r="H48" s="170"/>
      <c r="I48" s="109" t="s">
        <v>52</v>
      </c>
    </row>
    <row r="49" spans="1:9" s="16" customFormat="1" ht="31.5" customHeight="1" thickTop="1" thickBot="1">
      <c r="A49" s="15"/>
      <c r="B49" s="269" t="s">
        <v>221</v>
      </c>
      <c r="C49" s="270"/>
      <c r="D49" s="271" t="str">
        <f>IF(E48=K32,L32,IF(E48=K33,L33,""))</f>
        <v/>
      </c>
      <c r="E49" s="272"/>
      <c r="F49" s="273"/>
      <c r="G49" s="47">
        <f>IF(OR(G45=0,ISERROR(D49)),0,IF(D49&lt;0,0,D49))</f>
        <v>0</v>
      </c>
      <c r="H49" s="166"/>
      <c r="I49" s="17"/>
    </row>
    <row r="50" spans="1:9" s="16" customFormat="1" ht="12"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L3"/>
    <mergeCell ref="C4:G4"/>
    <mergeCell ref="C5:G5"/>
    <mergeCell ref="B7:C7"/>
    <mergeCell ref="D7:E7"/>
    <mergeCell ref="F7:G7"/>
  </mergeCells>
  <phoneticPr fontId="3"/>
  <conditionalFormatting sqref="G48:H48">
    <cfRule type="expression" dxfId="3" priority="1">
      <formula>OR(AND($E$48="申請無し",$G$48&lt;&gt;0),AND($E$48="申請有り",$G$48&lt;=0))</formula>
    </cfRule>
  </conditionalFormatting>
  <dataValidations count="3">
    <dataValidation imeMode="off" allowBlank="1" showInputMessage="1" showErrorMessage="1" sqref="G48:H48 E22:E44 F45 D15:D45 G15:H44" xr:uid="{A057488D-BD0A-4667-9236-0CDE9F7757F5}"/>
    <dataValidation type="list" allowBlank="1" showInputMessage="1" showErrorMessage="1" sqref="B15:B44" xr:uid="{67B021C2-8020-4905-A39D-A596DDC6AA73}">
      <formula1>"設計費,設備費,工事費,諸経費,▼助成対象外"</formula1>
    </dataValidation>
    <dataValidation type="list" allowBlank="1" showInputMessage="1" showErrorMessage="1" sqref="E48:F48" xr:uid="{4DB9FED0-1505-4922-853D-B08B0C6C8958}">
      <formula1>"申請あり,申請なし"</formula1>
    </dataValidation>
  </dataValidations>
  <pageMargins left="0.74803149606299213" right="0.43307086614173229" top="0.48" bottom="0.52" header="0.19685039370078741" footer="0.23622047244094491"/>
  <pageSetup paperSize="9" scale="93" orientation="portrait" r:id="rId1"/>
  <headerFooter>
    <oddFooter>&amp;R&amp;"ＭＳ Ｐ明朝,標準"&amp;10（日本産業規格A列4番）</oddFooter>
  </headerFooter>
  <ignoredErrors>
    <ignoredError sqref="G11"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71AD-1AB2-4744-8164-CED026A0FC2B}">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6328125" style="17" customWidth="1"/>
    <col min="4" max="4" width="13.08984375" style="19" customWidth="1"/>
    <col min="5" max="5" width="6.6328125" style="19" customWidth="1"/>
    <col min="6" max="6" width="8.08984375" style="19" customWidth="1"/>
    <col min="7" max="7" width="13.08984375" style="17" customWidth="1"/>
    <col min="8" max="8" width="1.81640625" style="17" customWidth="1"/>
    <col min="9" max="9" width="9.6328125" style="17" customWidth="1"/>
    <col min="10" max="10" width="13.08984375" style="16" customWidth="1"/>
    <col min="11" max="11" width="9.6328125" style="16" customWidth="1"/>
    <col min="12" max="12" width="20.453125" style="17" customWidth="1"/>
    <col min="13" max="126" width="2.6328125" style="17" customWidth="1"/>
    <col min="127" max="16384" width="9" style="17"/>
  </cols>
  <sheetData>
    <row r="1" spans="1:12" ht="10.5" customHeight="1"/>
    <row r="2" spans="1:12" ht="19.5" customHeight="1">
      <c r="A2" s="15"/>
      <c r="B2" s="14" t="s">
        <v>142</v>
      </c>
      <c r="C2" s="15"/>
      <c r="D2" s="20"/>
      <c r="E2" s="20"/>
      <c r="F2" s="20"/>
      <c r="G2" s="15"/>
      <c r="H2" s="15"/>
    </row>
    <row r="3" spans="1:12" ht="45" customHeight="1" thickBot="1">
      <c r="A3" s="15"/>
      <c r="B3" s="281" t="s">
        <v>140</v>
      </c>
      <c r="C3" s="282"/>
      <c r="D3" s="282"/>
      <c r="E3" s="282"/>
      <c r="F3" s="282"/>
      <c r="G3" s="282"/>
      <c r="H3" s="137"/>
      <c r="I3" s="265" t="s">
        <v>208</v>
      </c>
      <c r="J3" s="265"/>
      <c r="K3" s="265"/>
      <c r="L3" s="265"/>
    </row>
    <row r="4" spans="1:12" ht="20.149999999999999" customHeight="1">
      <c r="A4" s="15"/>
      <c r="B4" s="139" t="s">
        <v>48</v>
      </c>
      <c r="C4" s="251"/>
      <c r="D4" s="251"/>
      <c r="E4" s="251"/>
      <c r="F4" s="251"/>
      <c r="G4" s="252"/>
      <c r="H4" s="137"/>
      <c r="I4" s="138"/>
      <c r="J4" s="138"/>
      <c r="K4" s="138"/>
    </row>
    <row r="5" spans="1:12" ht="25" customHeight="1" thickBot="1">
      <c r="A5" s="15"/>
      <c r="B5" s="140" t="s">
        <v>203</v>
      </c>
      <c r="C5" s="253"/>
      <c r="D5" s="253"/>
      <c r="E5" s="253"/>
      <c r="F5" s="253"/>
      <c r="G5" s="254"/>
      <c r="H5" s="137"/>
      <c r="I5" s="138"/>
      <c r="J5" s="138"/>
      <c r="K5" s="138"/>
    </row>
    <row r="6" spans="1:12" ht="9" customHeight="1" thickBot="1">
      <c r="A6" s="15"/>
      <c r="B6" s="136"/>
      <c r="C6" s="137"/>
      <c r="D6" s="137"/>
      <c r="E6" s="137"/>
      <c r="F6" s="137"/>
      <c r="G6" s="137"/>
      <c r="H6" s="137"/>
      <c r="I6" s="138"/>
      <c r="J6" s="138"/>
      <c r="K6" s="138"/>
    </row>
    <row r="7" spans="1:12" ht="19.5" customHeight="1" thickBot="1">
      <c r="A7" s="15"/>
      <c r="B7" s="283" t="s">
        <v>180</v>
      </c>
      <c r="C7" s="284"/>
      <c r="D7" s="285" t="s">
        <v>233</v>
      </c>
      <c r="E7" s="286"/>
      <c r="F7" s="285" t="s">
        <v>205</v>
      </c>
      <c r="G7" s="287"/>
      <c r="H7" s="137"/>
      <c r="I7" s="137"/>
      <c r="J7" s="17"/>
      <c r="K7" s="21"/>
      <c r="L7" s="16"/>
    </row>
    <row r="8" spans="1:12" ht="19.5" customHeight="1" thickTop="1">
      <c r="A8" s="15">
        <v>1</v>
      </c>
      <c r="B8" s="247"/>
      <c r="C8" s="248"/>
      <c r="D8" s="88"/>
      <c r="E8" s="177" t="s">
        <v>192</v>
      </c>
      <c r="F8" s="90"/>
      <c r="G8" s="186" t="s">
        <v>232</v>
      </c>
      <c r="H8" s="137"/>
      <c r="I8" s="137"/>
      <c r="J8" s="17"/>
      <c r="K8" s="21"/>
      <c r="L8" s="16"/>
    </row>
    <row r="9" spans="1:12" ht="19.5" customHeight="1">
      <c r="A9" s="15">
        <v>2</v>
      </c>
      <c r="B9" s="277"/>
      <c r="C9" s="278"/>
      <c r="D9" s="89"/>
      <c r="E9" s="187" t="s">
        <v>192</v>
      </c>
      <c r="F9" s="80"/>
      <c r="G9" s="188" t="str">
        <f>G8</f>
        <v>N㎥/h</v>
      </c>
      <c r="H9" s="137"/>
      <c r="I9" s="137"/>
      <c r="J9" s="17"/>
      <c r="K9" s="21"/>
      <c r="L9" s="16"/>
    </row>
    <row r="10" spans="1:12" ht="19.5" customHeight="1">
      <c r="A10" s="15">
        <v>3</v>
      </c>
      <c r="B10" s="277"/>
      <c r="C10" s="278"/>
      <c r="D10" s="89"/>
      <c r="E10" s="187" t="s">
        <v>192</v>
      </c>
      <c r="F10" s="80"/>
      <c r="G10" s="188" t="str">
        <f>G9</f>
        <v>N㎥/h</v>
      </c>
      <c r="H10" s="137"/>
      <c r="I10" s="137"/>
      <c r="J10" s="17"/>
      <c r="K10" s="21"/>
      <c r="L10" s="16"/>
    </row>
    <row r="11" spans="1:12" ht="19.5" customHeight="1">
      <c r="A11" s="15">
        <v>4</v>
      </c>
      <c r="B11" s="277"/>
      <c r="C11" s="278"/>
      <c r="D11" s="89"/>
      <c r="E11" s="187" t="s">
        <v>192</v>
      </c>
      <c r="F11" s="80"/>
      <c r="G11" s="188" t="str">
        <f>G10</f>
        <v>N㎥/h</v>
      </c>
      <c r="H11" s="137"/>
      <c r="I11" s="137"/>
      <c r="J11" s="17"/>
      <c r="K11" s="21"/>
      <c r="L11" s="16"/>
    </row>
    <row r="12" spans="1:12" ht="19.5" customHeight="1" thickBot="1">
      <c r="A12" s="15">
        <v>5</v>
      </c>
      <c r="B12" s="274"/>
      <c r="C12" s="275"/>
      <c r="D12" s="84"/>
      <c r="E12" s="179" t="s">
        <v>192</v>
      </c>
      <c r="F12" s="82"/>
      <c r="G12" s="143" t="str">
        <f>G11</f>
        <v>N㎥/h</v>
      </c>
      <c r="H12" s="137"/>
      <c r="I12" s="137"/>
      <c r="J12" s="17"/>
      <c r="K12" s="21"/>
      <c r="L12" s="16"/>
    </row>
    <row r="13" spans="1:12" ht="9.75" customHeight="1" thickBot="1">
      <c r="A13" s="15"/>
      <c r="B13" s="136"/>
      <c r="C13" s="137"/>
      <c r="D13" s="137"/>
      <c r="E13" s="137"/>
      <c r="F13" s="168"/>
      <c r="G13" s="137"/>
      <c r="H13" s="137"/>
      <c r="J13" s="21"/>
    </row>
    <row r="14" spans="1:12" ht="19.5" customHeight="1" thickBot="1">
      <c r="A14" s="15"/>
      <c r="B14" s="144" t="s">
        <v>33</v>
      </c>
      <c r="C14" s="145" t="s">
        <v>34</v>
      </c>
      <c r="D14" s="145" t="s">
        <v>35</v>
      </c>
      <c r="E14" s="145" t="s">
        <v>36</v>
      </c>
      <c r="F14" s="146" t="s">
        <v>6</v>
      </c>
      <c r="G14" s="147" t="s">
        <v>37</v>
      </c>
      <c r="H14" s="169"/>
    </row>
    <row r="15" spans="1:12" ht="15.75" customHeight="1" thickTop="1">
      <c r="A15" s="148">
        <v>1</v>
      </c>
      <c r="B15" s="4"/>
      <c r="C15" s="5"/>
      <c r="D15" s="6"/>
      <c r="E15" s="8"/>
      <c r="F15" s="8"/>
      <c r="G15" s="22" t="str">
        <f t="shared" ref="G15:G44" si="0">IF(D15="","",D15*E15)</f>
        <v/>
      </c>
      <c r="H15" s="170"/>
    </row>
    <row r="16" spans="1:12" ht="15.75" customHeight="1">
      <c r="A16" s="148">
        <v>2</v>
      </c>
      <c r="B16" s="4"/>
      <c r="C16" s="9"/>
      <c r="D16" s="10"/>
      <c r="E16" s="11"/>
      <c r="F16" s="8"/>
      <c r="G16" s="22" t="str">
        <f t="shared" si="0"/>
        <v/>
      </c>
      <c r="H16" s="170"/>
    </row>
    <row r="17" spans="1:12" ht="15.75" customHeight="1">
      <c r="A17" s="148">
        <v>3</v>
      </c>
      <c r="B17" s="4"/>
      <c r="C17" s="9"/>
      <c r="D17" s="10"/>
      <c r="E17" s="11"/>
      <c r="F17" s="8"/>
      <c r="G17" s="22" t="str">
        <f t="shared" si="0"/>
        <v/>
      </c>
      <c r="H17" s="170"/>
    </row>
    <row r="18" spans="1:12" ht="15.75" customHeight="1">
      <c r="A18" s="148">
        <v>4</v>
      </c>
      <c r="B18" s="4"/>
      <c r="C18" s="9"/>
      <c r="D18" s="10"/>
      <c r="E18" s="11"/>
      <c r="F18" s="8"/>
      <c r="G18" s="22" t="str">
        <f t="shared" si="0"/>
        <v/>
      </c>
      <c r="H18" s="170"/>
    </row>
    <row r="19" spans="1:12" ht="15.75" customHeight="1">
      <c r="A19" s="148">
        <v>5</v>
      </c>
      <c r="B19" s="4"/>
      <c r="C19" s="9"/>
      <c r="D19" s="10"/>
      <c r="E19" s="11"/>
      <c r="F19" s="8"/>
      <c r="G19" s="22" t="str">
        <f t="shared" si="0"/>
        <v/>
      </c>
      <c r="H19" s="170"/>
    </row>
    <row r="20" spans="1:12" ht="15.75" customHeight="1">
      <c r="A20" s="148">
        <v>6</v>
      </c>
      <c r="B20" s="4"/>
      <c r="C20" s="9"/>
      <c r="D20" s="10"/>
      <c r="E20" s="11"/>
      <c r="F20" s="8"/>
      <c r="G20" s="22" t="str">
        <f t="shared" si="0"/>
        <v/>
      </c>
      <c r="H20" s="170"/>
    </row>
    <row r="21" spans="1:12" ht="15.75" customHeight="1">
      <c r="A21" s="148">
        <v>7</v>
      </c>
      <c r="B21" s="4"/>
      <c r="C21" s="9"/>
      <c r="D21" s="10"/>
      <c r="E21" s="11"/>
      <c r="F21" s="8"/>
      <c r="G21" s="22" t="str">
        <f t="shared" si="0"/>
        <v/>
      </c>
      <c r="H21" s="170"/>
      <c r="K21" s="149" t="s">
        <v>79</v>
      </c>
    </row>
    <row r="22" spans="1:12" ht="15.75" customHeight="1">
      <c r="A22" s="148">
        <v>8</v>
      </c>
      <c r="B22" s="4"/>
      <c r="C22" s="9"/>
      <c r="D22" s="10"/>
      <c r="E22" s="11"/>
      <c r="F22" s="8"/>
      <c r="G22" s="22" t="str">
        <f t="shared" si="0"/>
        <v/>
      </c>
      <c r="H22" s="170"/>
      <c r="J22" s="151" t="s">
        <v>44</v>
      </c>
      <c r="K22" s="159" t="str">
        <f>IF(SUM(G15:G44)=0,"対象外","対象")</f>
        <v>対象外</v>
      </c>
      <c r="L22" s="58">
        <f>IF(K22="対象外",0,L29*L23)</f>
        <v>0</v>
      </c>
    </row>
    <row r="23" spans="1:12" ht="15.75" customHeight="1">
      <c r="A23" s="148">
        <v>9</v>
      </c>
      <c r="B23" s="4"/>
      <c r="C23" s="9"/>
      <c r="D23" s="10"/>
      <c r="E23" s="11"/>
      <c r="F23" s="8"/>
      <c r="G23" s="22" t="str">
        <f t="shared" si="0"/>
        <v/>
      </c>
      <c r="H23" s="170"/>
      <c r="K23" s="153" t="s">
        <v>88</v>
      </c>
      <c r="L23" s="191">
        <f>D45</f>
        <v>0</v>
      </c>
    </row>
    <row r="24" spans="1:12" ht="15.75" customHeight="1">
      <c r="A24" s="148">
        <v>10</v>
      </c>
      <c r="B24" s="4"/>
      <c r="C24" s="9"/>
      <c r="D24" s="10"/>
      <c r="E24" s="11"/>
      <c r="F24" s="8"/>
      <c r="G24" s="22" t="str">
        <f t="shared" si="0"/>
        <v/>
      </c>
      <c r="H24" s="170"/>
    </row>
    <row r="25" spans="1:12" ht="15.75" customHeight="1">
      <c r="A25" s="148">
        <v>11</v>
      </c>
      <c r="B25" s="4"/>
      <c r="C25" s="9"/>
      <c r="D25" s="10"/>
      <c r="E25" s="11"/>
      <c r="F25" s="8"/>
      <c r="G25" s="22" t="str">
        <f t="shared" si="0"/>
        <v/>
      </c>
      <c r="H25" s="170"/>
    </row>
    <row r="26" spans="1:12" ht="15.75" customHeight="1">
      <c r="A26" s="148">
        <v>12</v>
      </c>
      <c r="B26" s="4"/>
      <c r="C26" s="9"/>
      <c r="D26" s="10"/>
      <c r="E26" s="11"/>
      <c r="F26" s="8"/>
      <c r="G26" s="22" t="str">
        <f t="shared" si="0"/>
        <v/>
      </c>
      <c r="H26" s="170"/>
    </row>
    <row r="27" spans="1:12" ht="15.75" customHeight="1">
      <c r="A27" s="148">
        <v>13</v>
      </c>
      <c r="B27" s="4"/>
      <c r="C27" s="9"/>
      <c r="D27" s="10"/>
      <c r="E27" s="11"/>
      <c r="F27" s="8"/>
      <c r="G27" s="22" t="str">
        <f t="shared" si="0"/>
        <v/>
      </c>
      <c r="H27" s="170"/>
    </row>
    <row r="28" spans="1:12" ht="15.75" customHeight="1">
      <c r="A28" s="148">
        <v>14</v>
      </c>
      <c r="B28" s="4"/>
      <c r="C28" s="9"/>
      <c r="D28" s="10"/>
      <c r="E28" s="11"/>
      <c r="F28" s="8"/>
      <c r="G28" s="22" t="str">
        <f t="shared" si="0"/>
        <v/>
      </c>
      <c r="H28" s="170"/>
    </row>
    <row r="29" spans="1:12" ht="15.75" customHeight="1">
      <c r="A29" s="148">
        <v>15</v>
      </c>
      <c r="B29" s="4"/>
      <c r="C29" s="9"/>
      <c r="D29" s="10"/>
      <c r="E29" s="11"/>
      <c r="F29" s="8"/>
      <c r="G29" s="22" t="str">
        <f t="shared" si="0"/>
        <v/>
      </c>
      <c r="H29" s="170"/>
      <c r="K29" s="152" t="s">
        <v>49</v>
      </c>
      <c r="L29" s="23">
        <v>225000000</v>
      </c>
    </row>
    <row r="30" spans="1:12" ht="15.75" customHeight="1">
      <c r="A30" s="148">
        <v>16</v>
      </c>
      <c r="B30" s="4"/>
      <c r="C30" s="9"/>
      <c r="D30" s="10"/>
      <c r="E30" s="11"/>
      <c r="F30" s="8"/>
      <c r="G30" s="22" t="str">
        <f t="shared" si="0"/>
        <v/>
      </c>
      <c r="H30" s="170"/>
    </row>
    <row r="31" spans="1:12" ht="15.75" customHeight="1">
      <c r="A31" s="148">
        <v>17</v>
      </c>
      <c r="B31" s="4"/>
      <c r="C31" s="9"/>
      <c r="D31" s="10"/>
      <c r="E31" s="11"/>
      <c r="F31" s="8"/>
      <c r="G31" s="22" t="str">
        <f t="shared" si="0"/>
        <v/>
      </c>
      <c r="H31" s="170"/>
      <c r="K31" s="15" t="s">
        <v>45</v>
      </c>
      <c r="L31" s="14"/>
    </row>
    <row r="32" spans="1:12" ht="15.75" customHeight="1">
      <c r="A32" s="148">
        <v>18</v>
      </c>
      <c r="B32" s="4"/>
      <c r="C32" s="9"/>
      <c r="D32" s="10"/>
      <c r="E32" s="11"/>
      <c r="F32" s="8"/>
      <c r="G32" s="22" t="str">
        <f t="shared" si="0"/>
        <v/>
      </c>
      <c r="H32" s="170"/>
      <c r="K32" s="153" t="s">
        <v>46</v>
      </c>
      <c r="L32" s="154">
        <f>IF(ROUNDDOWN(($G$46-$G$48)*1/2,-3)&gt;$G$45,$G$45,ROUNDDOWN(($G$46-$G$48)*1/2,-3))</f>
        <v>0</v>
      </c>
    </row>
    <row r="33" spans="1:12" ht="15.75" customHeight="1">
      <c r="A33" s="148">
        <v>19</v>
      </c>
      <c r="B33" s="4"/>
      <c r="C33" s="9"/>
      <c r="D33" s="10"/>
      <c r="E33" s="11"/>
      <c r="F33" s="8"/>
      <c r="G33" s="22" t="str">
        <f t="shared" si="0"/>
        <v/>
      </c>
      <c r="H33" s="170"/>
      <c r="K33" s="153" t="s">
        <v>47</v>
      </c>
      <c r="L33" s="154">
        <f>IF(ROUNDDOWN($G$46*1/2,-3)&gt;$G$45,$G$45,ROUNDDOWN($G$46*1/2,-3))</f>
        <v>0</v>
      </c>
    </row>
    <row r="34" spans="1:12" ht="15.75" customHeight="1">
      <c r="A34" s="148">
        <v>20</v>
      </c>
      <c r="B34" s="4"/>
      <c r="C34" s="9"/>
      <c r="D34" s="10"/>
      <c r="E34" s="11"/>
      <c r="F34" s="8"/>
      <c r="G34" s="22" t="str">
        <f t="shared" si="0"/>
        <v/>
      </c>
      <c r="H34" s="170"/>
    </row>
    <row r="35" spans="1:12" ht="15.75" customHeight="1">
      <c r="A35" s="148">
        <v>21</v>
      </c>
      <c r="B35" s="4"/>
      <c r="C35" s="9"/>
      <c r="D35" s="10"/>
      <c r="E35" s="11"/>
      <c r="F35" s="8"/>
      <c r="G35" s="22" t="str">
        <f t="shared" si="0"/>
        <v/>
      </c>
      <c r="H35" s="170"/>
    </row>
    <row r="36" spans="1:12" ht="15.75" customHeight="1">
      <c r="A36" s="148">
        <v>22</v>
      </c>
      <c r="B36" s="4"/>
      <c r="C36" s="9"/>
      <c r="D36" s="10"/>
      <c r="E36" s="11"/>
      <c r="F36" s="8"/>
      <c r="G36" s="22" t="str">
        <f t="shared" si="0"/>
        <v/>
      </c>
      <c r="H36" s="170"/>
    </row>
    <row r="37" spans="1:12" ht="15.75" customHeight="1">
      <c r="A37" s="148">
        <v>23</v>
      </c>
      <c r="B37" s="4"/>
      <c r="C37" s="9"/>
      <c r="D37" s="10"/>
      <c r="E37" s="11"/>
      <c r="F37" s="8"/>
      <c r="G37" s="22" t="str">
        <f t="shared" si="0"/>
        <v/>
      </c>
      <c r="H37" s="170"/>
    </row>
    <row r="38" spans="1:12" ht="15.75" customHeight="1">
      <c r="A38" s="148">
        <v>24</v>
      </c>
      <c r="B38" s="4"/>
      <c r="C38" s="9"/>
      <c r="D38" s="10"/>
      <c r="E38" s="11"/>
      <c r="F38" s="8"/>
      <c r="G38" s="22" t="str">
        <f t="shared" si="0"/>
        <v/>
      </c>
      <c r="H38" s="170"/>
    </row>
    <row r="39" spans="1:12" ht="15.75" customHeight="1">
      <c r="A39" s="148">
        <v>25</v>
      </c>
      <c r="B39" s="4"/>
      <c r="C39" s="9"/>
      <c r="D39" s="10"/>
      <c r="E39" s="11"/>
      <c r="F39" s="8"/>
      <c r="G39" s="22" t="str">
        <f t="shared" si="0"/>
        <v/>
      </c>
      <c r="H39" s="170"/>
    </row>
    <row r="40" spans="1:12" ht="15.75" customHeight="1">
      <c r="A40" s="148">
        <v>26</v>
      </c>
      <c r="B40" s="4"/>
      <c r="C40" s="9"/>
      <c r="D40" s="10"/>
      <c r="E40" s="11"/>
      <c r="F40" s="8"/>
      <c r="G40" s="22" t="str">
        <f t="shared" si="0"/>
        <v/>
      </c>
      <c r="H40" s="170"/>
    </row>
    <row r="41" spans="1:12" ht="15.75" customHeight="1">
      <c r="A41" s="148">
        <v>27</v>
      </c>
      <c r="B41" s="4"/>
      <c r="C41" s="9"/>
      <c r="D41" s="10"/>
      <c r="E41" s="11"/>
      <c r="F41" s="8"/>
      <c r="G41" s="22" t="str">
        <f t="shared" si="0"/>
        <v/>
      </c>
      <c r="H41" s="170"/>
    </row>
    <row r="42" spans="1:12" ht="15.75" customHeight="1">
      <c r="A42" s="148">
        <v>28</v>
      </c>
      <c r="B42" s="4"/>
      <c r="C42" s="9"/>
      <c r="D42" s="10"/>
      <c r="E42" s="11"/>
      <c r="F42" s="8"/>
      <c r="G42" s="22" t="str">
        <f t="shared" si="0"/>
        <v/>
      </c>
      <c r="H42" s="170"/>
    </row>
    <row r="43" spans="1:12" ht="15.75" customHeight="1">
      <c r="A43" s="148">
        <v>29</v>
      </c>
      <c r="B43" s="4"/>
      <c r="C43" s="9"/>
      <c r="D43" s="10"/>
      <c r="E43" s="11"/>
      <c r="F43" s="8"/>
      <c r="G43" s="22" t="str">
        <f t="shared" si="0"/>
        <v/>
      </c>
      <c r="H43" s="170"/>
    </row>
    <row r="44" spans="1:12" ht="15.75" customHeight="1" thickBot="1">
      <c r="A44" s="148">
        <v>30</v>
      </c>
      <c r="B44" s="4"/>
      <c r="C44" s="12"/>
      <c r="D44" s="41"/>
      <c r="E44" s="42"/>
      <c r="F44" s="51"/>
      <c r="G44" s="22" t="str">
        <f t="shared" si="0"/>
        <v/>
      </c>
      <c r="H44" s="170"/>
    </row>
    <row r="45" spans="1:12" ht="15.75" customHeight="1">
      <c r="A45" s="15"/>
      <c r="B45" s="290" t="s">
        <v>139</v>
      </c>
      <c r="C45" s="291"/>
      <c r="D45" s="288"/>
      <c r="E45" s="289"/>
      <c r="F45" s="183" t="s">
        <v>87</v>
      </c>
      <c r="G45" s="46">
        <f>L22</f>
        <v>0</v>
      </c>
      <c r="H45" s="170"/>
    </row>
    <row r="46" spans="1:12" ht="15.75" customHeight="1">
      <c r="A46" s="15"/>
      <c r="B46" s="256" t="s">
        <v>138</v>
      </c>
      <c r="C46" s="257"/>
      <c r="D46" s="258">
        <f>SUMIF(B15:B44,"&lt;&gt;"&amp;"▼助成対象外",G15:G44)</f>
        <v>0</v>
      </c>
      <c r="E46" s="259"/>
      <c r="F46" s="260"/>
      <c r="G46" s="45">
        <f>IF(OR(G45=0,ISERROR(D46)),0,IF(D46&lt;0,0,D46))</f>
        <v>0</v>
      </c>
      <c r="H46" s="166"/>
      <c r="J46" s="192"/>
    </row>
    <row r="47" spans="1:12" ht="15.75" customHeight="1">
      <c r="A47" s="15"/>
      <c r="B47" s="256" t="s">
        <v>137</v>
      </c>
      <c r="C47" s="257"/>
      <c r="D47" s="258">
        <f>SUMIF(B15:B44,"▼助成対象外",G15:G44)</f>
        <v>0</v>
      </c>
      <c r="E47" s="259"/>
      <c r="F47" s="260"/>
      <c r="G47" s="45">
        <f>IF(OR(G45=0,ISERROR(D47)),0,IF(D47&lt;0,0,D47))</f>
        <v>0</v>
      </c>
      <c r="H47" s="166"/>
    </row>
    <row r="48" spans="1:12" ht="15.75" customHeight="1" thickBot="1">
      <c r="A48" s="15"/>
      <c r="B48" s="261" t="s">
        <v>38</v>
      </c>
      <c r="C48" s="262"/>
      <c r="D48" s="50" t="s">
        <v>39</v>
      </c>
      <c r="E48" s="263"/>
      <c r="F48" s="264"/>
      <c r="G48" s="13"/>
      <c r="H48" s="170"/>
      <c r="I48" s="109" t="s">
        <v>52</v>
      </c>
    </row>
    <row r="49" spans="1:9" s="16" customFormat="1" ht="31.5" customHeight="1" thickTop="1" thickBot="1">
      <c r="A49" s="15"/>
      <c r="B49" s="269" t="s">
        <v>222</v>
      </c>
      <c r="C49" s="270"/>
      <c r="D49" s="271" t="str">
        <f>IF(E48=K32,L32,IF(E48=K33,L33,""))</f>
        <v/>
      </c>
      <c r="E49" s="272"/>
      <c r="F49" s="273"/>
      <c r="G49" s="47">
        <f>IF(OR(G45=0,ISERROR(D49)),0,IF(D49&lt;0,0,D49))</f>
        <v>0</v>
      </c>
      <c r="H49" s="166"/>
      <c r="I49" s="17"/>
    </row>
    <row r="50" spans="1:9" s="16" customFormat="1" ht="12.75"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L3"/>
    <mergeCell ref="C4:G4"/>
    <mergeCell ref="C5:G5"/>
    <mergeCell ref="B7:C7"/>
    <mergeCell ref="D7:E7"/>
    <mergeCell ref="F7:G7"/>
  </mergeCells>
  <phoneticPr fontId="3"/>
  <conditionalFormatting sqref="G48:H48">
    <cfRule type="expression" dxfId="2" priority="1">
      <formula>OR(AND($E$48="申請無し",$G$48&lt;&gt;0),AND($E$48="申請有り",$G$48&lt;=0))</formula>
    </cfRule>
  </conditionalFormatting>
  <dataValidations count="3">
    <dataValidation imeMode="off" allowBlank="1" showInputMessage="1" showErrorMessage="1" sqref="G48:H48 E22:E44 F45 D15:D45 G15:H44" xr:uid="{83C93CA5-57AA-4B27-AE52-7BD12B555063}"/>
    <dataValidation type="list" allowBlank="1" showInputMessage="1" showErrorMessage="1" sqref="B15:B44" xr:uid="{68E60A54-4B96-4243-9D85-982C0FAA7EFE}">
      <formula1>"設計費,設備費,工事費,諸経費,▼助成対象外"</formula1>
    </dataValidation>
    <dataValidation type="list" allowBlank="1" showInputMessage="1" showErrorMessage="1" sqref="E48:F48" xr:uid="{FE1C79DF-DEB1-40FA-9EBD-D35117B2F8C7}">
      <formula1>"申請あり,申請なし"</formula1>
    </dataValidation>
  </dataValidations>
  <pageMargins left="0.74803149606299213" right="0.43307086614173229" top="0.48" bottom="0.52" header="0.19685039370078741" footer="0.23622047244094491"/>
  <pageSetup paperSize="9" scale="94"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5404-8142-4523-BD4C-ED5765208EB8}">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 style="17" customWidth="1"/>
    <col min="3" max="3" width="45.90625" style="17" customWidth="1"/>
    <col min="4" max="4" width="12.6328125" style="19" customWidth="1"/>
    <col min="5" max="5" width="6.6328125" style="19" customWidth="1"/>
    <col min="6" max="6" width="9.6328125" style="19" customWidth="1"/>
    <col min="7" max="7" width="9.6328125" style="17" customWidth="1"/>
    <col min="8" max="8" width="2.54296875" style="17" customWidth="1"/>
    <col min="9" max="9" width="9.6328125" style="17" customWidth="1"/>
    <col min="10" max="10" width="13.08984375" style="16" customWidth="1"/>
    <col min="11" max="11" width="9.6328125" style="16" customWidth="1"/>
    <col min="12" max="12" width="22.08984375" style="17" customWidth="1"/>
    <col min="13" max="123" width="2.6328125" style="17" customWidth="1"/>
    <col min="124" max="16384" width="9" style="17"/>
  </cols>
  <sheetData>
    <row r="1" spans="1:12" ht="10.5" customHeight="1"/>
    <row r="2" spans="1:12" ht="19.5" customHeight="1">
      <c r="A2" s="15"/>
      <c r="B2" s="14" t="s">
        <v>147</v>
      </c>
      <c r="C2" s="15"/>
      <c r="D2" s="20"/>
      <c r="E2" s="20"/>
      <c r="F2" s="20"/>
      <c r="G2" s="15"/>
      <c r="H2" s="15"/>
    </row>
    <row r="3" spans="1:12" ht="40.5" customHeight="1" thickBot="1">
      <c r="A3" s="15"/>
      <c r="B3" s="281" t="s">
        <v>146</v>
      </c>
      <c r="C3" s="282"/>
      <c r="D3" s="282"/>
      <c r="E3" s="282"/>
      <c r="F3" s="282"/>
      <c r="G3" s="282"/>
      <c r="H3" s="137"/>
      <c r="I3" s="265" t="s">
        <v>208</v>
      </c>
      <c r="J3" s="265"/>
      <c r="K3" s="265"/>
      <c r="L3" s="265"/>
    </row>
    <row r="4" spans="1:12" ht="20.149999999999999" customHeight="1">
      <c r="A4" s="15"/>
      <c r="B4" s="139" t="s">
        <v>48</v>
      </c>
      <c r="C4" s="251"/>
      <c r="D4" s="251"/>
      <c r="E4" s="251"/>
      <c r="F4" s="251"/>
      <c r="G4" s="252"/>
      <c r="H4" s="137"/>
      <c r="I4" s="138"/>
      <c r="J4" s="138"/>
      <c r="K4" s="138"/>
    </row>
    <row r="5" spans="1:12" ht="25" customHeight="1" thickBot="1">
      <c r="A5" s="15"/>
      <c r="B5" s="140" t="s">
        <v>203</v>
      </c>
      <c r="C5" s="253"/>
      <c r="D5" s="253"/>
      <c r="E5" s="253"/>
      <c r="F5" s="253"/>
      <c r="G5" s="254"/>
      <c r="H5" s="137"/>
      <c r="I5" s="138"/>
      <c r="J5" s="138"/>
      <c r="K5" s="138"/>
    </row>
    <row r="6" spans="1:12" ht="12" customHeight="1" thickBot="1">
      <c r="A6" s="15"/>
      <c r="B6" s="136"/>
      <c r="C6" s="137"/>
      <c r="D6" s="137"/>
      <c r="E6" s="137"/>
      <c r="F6" s="137"/>
      <c r="G6" s="137"/>
      <c r="H6" s="137"/>
      <c r="I6" s="138"/>
      <c r="J6" s="138"/>
      <c r="K6" s="138"/>
    </row>
    <row r="7" spans="1:12" ht="19.5" customHeight="1" thickBot="1">
      <c r="A7" s="15"/>
      <c r="B7" s="283" t="s">
        <v>180</v>
      </c>
      <c r="C7" s="284"/>
      <c r="D7" s="285" t="s">
        <v>193</v>
      </c>
      <c r="E7" s="286"/>
      <c r="F7" s="285" t="s">
        <v>205</v>
      </c>
      <c r="G7" s="287"/>
      <c r="H7" s="137"/>
      <c r="I7" s="137"/>
      <c r="J7" s="17"/>
      <c r="K7" s="21"/>
      <c r="L7" s="16"/>
    </row>
    <row r="8" spans="1:12" ht="15" customHeight="1" thickTop="1">
      <c r="A8" s="15">
        <v>1</v>
      </c>
      <c r="B8" s="247"/>
      <c r="C8" s="248"/>
      <c r="D8" s="88"/>
      <c r="E8" s="177" t="s">
        <v>192</v>
      </c>
      <c r="F8" s="90"/>
      <c r="G8" s="186" t="s">
        <v>232</v>
      </c>
      <c r="H8" s="137"/>
      <c r="I8" s="137"/>
      <c r="J8" s="17"/>
      <c r="K8" s="21"/>
      <c r="L8" s="16"/>
    </row>
    <row r="9" spans="1:12" ht="15" customHeight="1">
      <c r="A9" s="15">
        <v>2</v>
      </c>
      <c r="B9" s="277"/>
      <c r="C9" s="278"/>
      <c r="D9" s="89"/>
      <c r="E9" s="187" t="s">
        <v>192</v>
      </c>
      <c r="F9" s="80"/>
      <c r="G9" s="188" t="str">
        <f>G8</f>
        <v>N㎥/h</v>
      </c>
      <c r="H9" s="137"/>
      <c r="I9" s="137"/>
      <c r="J9" s="17"/>
      <c r="K9" s="21"/>
      <c r="L9" s="16"/>
    </row>
    <row r="10" spans="1:12" ht="15" customHeight="1">
      <c r="A10" s="15">
        <v>3</v>
      </c>
      <c r="B10" s="277"/>
      <c r="C10" s="278"/>
      <c r="D10" s="89"/>
      <c r="E10" s="187" t="s">
        <v>192</v>
      </c>
      <c r="F10" s="80"/>
      <c r="G10" s="188" t="str">
        <f>G9</f>
        <v>N㎥/h</v>
      </c>
      <c r="H10" s="137"/>
      <c r="I10" s="137"/>
      <c r="J10" s="17"/>
      <c r="K10" s="21"/>
      <c r="L10" s="16"/>
    </row>
    <row r="11" spans="1:12" ht="15" customHeight="1">
      <c r="A11" s="15">
        <v>4</v>
      </c>
      <c r="B11" s="277"/>
      <c r="C11" s="278"/>
      <c r="D11" s="89"/>
      <c r="E11" s="187" t="s">
        <v>192</v>
      </c>
      <c r="F11" s="80"/>
      <c r="G11" s="188" t="str">
        <f>G10</f>
        <v>N㎥/h</v>
      </c>
      <c r="H11" s="137"/>
      <c r="I11" s="137"/>
      <c r="J11" s="17"/>
      <c r="K11" s="21"/>
      <c r="L11" s="16"/>
    </row>
    <row r="12" spans="1:12" ht="15" customHeight="1" thickBot="1">
      <c r="A12" s="15">
        <v>5</v>
      </c>
      <c r="B12" s="274"/>
      <c r="C12" s="275"/>
      <c r="D12" s="84"/>
      <c r="E12" s="179" t="s">
        <v>192</v>
      </c>
      <c r="F12" s="82"/>
      <c r="G12" s="143" t="str">
        <f>G11</f>
        <v>N㎥/h</v>
      </c>
      <c r="H12" s="137"/>
      <c r="I12" s="137"/>
      <c r="J12" s="17"/>
      <c r="K12" s="21"/>
      <c r="L12" s="16"/>
    </row>
    <row r="13" spans="1:12" ht="12.75" customHeight="1" thickBot="1">
      <c r="A13" s="15"/>
      <c r="B13" s="136"/>
      <c r="C13" s="137"/>
      <c r="D13" s="137"/>
      <c r="E13" s="137"/>
      <c r="F13" s="168"/>
      <c r="G13" s="137"/>
      <c r="H13" s="137"/>
      <c r="J13" s="21"/>
    </row>
    <row r="14" spans="1:12" ht="19.5" customHeight="1" thickBot="1">
      <c r="A14" s="15"/>
      <c r="B14" s="144" t="s">
        <v>33</v>
      </c>
      <c r="C14" s="145" t="s">
        <v>34</v>
      </c>
      <c r="D14" s="145" t="s">
        <v>35</v>
      </c>
      <c r="E14" s="145" t="s">
        <v>36</v>
      </c>
      <c r="F14" s="146" t="s">
        <v>6</v>
      </c>
      <c r="G14" s="147" t="s">
        <v>37</v>
      </c>
      <c r="H14" s="169"/>
    </row>
    <row r="15" spans="1:12" ht="17.25" customHeight="1" thickTop="1">
      <c r="A15" s="148">
        <v>1</v>
      </c>
      <c r="B15" s="4"/>
      <c r="C15" s="5"/>
      <c r="D15" s="6"/>
      <c r="E15" s="8"/>
      <c r="F15" s="8"/>
      <c r="G15" s="22" t="str">
        <f t="shared" ref="G15:G44" si="0">IF(D15="","",D15*E15)</f>
        <v/>
      </c>
      <c r="H15" s="170"/>
    </row>
    <row r="16" spans="1:12" ht="17.25" customHeight="1">
      <c r="A16" s="148">
        <v>2</v>
      </c>
      <c r="B16" s="4"/>
      <c r="C16" s="9"/>
      <c r="D16" s="10"/>
      <c r="E16" s="11"/>
      <c r="F16" s="8"/>
      <c r="G16" s="22" t="str">
        <f t="shared" si="0"/>
        <v/>
      </c>
      <c r="H16" s="170"/>
    </row>
    <row r="17" spans="1:12" ht="17.25" customHeight="1">
      <c r="A17" s="148">
        <v>3</v>
      </c>
      <c r="B17" s="4"/>
      <c r="C17" s="9"/>
      <c r="D17" s="10"/>
      <c r="E17" s="11"/>
      <c r="F17" s="8"/>
      <c r="G17" s="22" t="str">
        <f t="shared" si="0"/>
        <v/>
      </c>
      <c r="H17" s="170"/>
    </row>
    <row r="18" spans="1:12" ht="17.25" customHeight="1">
      <c r="A18" s="148">
        <v>4</v>
      </c>
      <c r="B18" s="4"/>
      <c r="C18" s="9"/>
      <c r="D18" s="10"/>
      <c r="E18" s="11"/>
      <c r="F18" s="8"/>
      <c r="G18" s="22" t="str">
        <f t="shared" si="0"/>
        <v/>
      </c>
      <c r="H18" s="170"/>
    </row>
    <row r="19" spans="1:12" ht="17.25" customHeight="1">
      <c r="A19" s="148">
        <v>5</v>
      </c>
      <c r="B19" s="4"/>
      <c r="C19" s="9"/>
      <c r="D19" s="10"/>
      <c r="E19" s="11"/>
      <c r="F19" s="8"/>
      <c r="G19" s="22" t="str">
        <f t="shared" si="0"/>
        <v/>
      </c>
      <c r="H19" s="170"/>
    </row>
    <row r="20" spans="1:12" ht="17.25" customHeight="1">
      <c r="A20" s="148">
        <v>6</v>
      </c>
      <c r="B20" s="4"/>
      <c r="C20" s="9"/>
      <c r="D20" s="10"/>
      <c r="E20" s="11"/>
      <c r="F20" s="8"/>
      <c r="G20" s="22" t="str">
        <f t="shared" si="0"/>
        <v/>
      </c>
      <c r="H20" s="170"/>
    </row>
    <row r="21" spans="1:12" ht="17.25" customHeight="1">
      <c r="A21" s="148">
        <v>7</v>
      </c>
      <c r="B21" s="4"/>
      <c r="C21" s="9"/>
      <c r="D21" s="10"/>
      <c r="E21" s="11"/>
      <c r="F21" s="8"/>
      <c r="G21" s="22" t="str">
        <f t="shared" si="0"/>
        <v/>
      </c>
      <c r="H21" s="170"/>
      <c r="K21" s="149" t="s">
        <v>79</v>
      </c>
    </row>
    <row r="22" spans="1:12" ht="17.25" customHeight="1">
      <c r="A22" s="148">
        <v>8</v>
      </c>
      <c r="B22" s="4"/>
      <c r="C22" s="9"/>
      <c r="D22" s="10"/>
      <c r="E22" s="11"/>
      <c r="F22" s="8"/>
      <c r="G22" s="22" t="str">
        <f t="shared" si="0"/>
        <v/>
      </c>
      <c r="H22" s="170"/>
      <c r="J22" s="151" t="s">
        <v>44</v>
      </c>
      <c r="K22" s="159" t="str">
        <f>IF(SUM(G15:G44)=0,"対象外","対象")</f>
        <v>対象外</v>
      </c>
      <c r="L22" s="23">
        <f>IF(K22="対象外",0,L29*L23)</f>
        <v>0</v>
      </c>
    </row>
    <row r="23" spans="1:12" ht="17.25" customHeight="1">
      <c r="A23" s="148">
        <v>9</v>
      </c>
      <c r="B23" s="4"/>
      <c r="C23" s="9"/>
      <c r="D23" s="10"/>
      <c r="E23" s="11"/>
      <c r="F23" s="8"/>
      <c r="G23" s="22" t="str">
        <f t="shared" si="0"/>
        <v/>
      </c>
      <c r="H23" s="170"/>
      <c r="K23" s="153" t="s">
        <v>88</v>
      </c>
      <c r="L23" s="191">
        <f>D45</f>
        <v>0</v>
      </c>
    </row>
    <row r="24" spans="1:12" ht="17.25" customHeight="1">
      <c r="A24" s="148">
        <v>10</v>
      </c>
      <c r="B24" s="4"/>
      <c r="C24" s="9"/>
      <c r="D24" s="10"/>
      <c r="E24" s="11"/>
      <c r="F24" s="8"/>
      <c r="G24" s="22" t="str">
        <f t="shared" si="0"/>
        <v/>
      </c>
      <c r="H24" s="170"/>
    </row>
    <row r="25" spans="1:12" ht="17.25" customHeight="1">
      <c r="A25" s="148">
        <v>11</v>
      </c>
      <c r="B25" s="4"/>
      <c r="C25" s="9"/>
      <c r="D25" s="10"/>
      <c r="E25" s="11"/>
      <c r="F25" s="8"/>
      <c r="G25" s="22" t="str">
        <f t="shared" si="0"/>
        <v/>
      </c>
      <c r="H25" s="170"/>
    </row>
    <row r="26" spans="1:12" ht="17.25" customHeight="1">
      <c r="A26" s="148">
        <v>12</v>
      </c>
      <c r="B26" s="4"/>
      <c r="C26" s="9"/>
      <c r="D26" s="10"/>
      <c r="E26" s="11"/>
      <c r="F26" s="8"/>
      <c r="G26" s="22" t="str">
        <f t="shared" si="0"/>
        <v/>
      </c>
      <c r="H26" s="170"/>
    </row>
    <row r="27" spans="1:12" ht="17.25" customHeight="1">
      <c r="A27" s="148">
        <v>13</v>
      </c>
      <c r="B27" s="4"/>
      <c r="C27" s="9"/>
      <c r="D27" s="10"/>
      <c r="E27" s="11"/>
      <c r="F27" s="8"/>
      <c r="G27" s="22" t="str">
        <f t="shared" si="0"/>
        <v/>
      </c>
      <c r="H27" s="170"/>
    </row>
    <row r="28" spans="1:12" ht="17.25" customHeight="1">
      <c r="A28" s="148">
        <v>14</v>
      </c>
      <c r="B28" s="4"/>
      <c r="C28" s="9"/>
      <c r="D28" s="10"/>
      <c r="E28" s="11"/>
      <c r="F28" s="8"/>
      <c r="G28" s="22" t="str">
        <f t="shared" si="0"/>
        <v/>
      </c>
      <c r="H28" s="170"/>
    </row>
    <row r="29" spans="1:12" ht="17.25" customHeight="1">
      <c r="A29" s="148">
        <v>15</v>
      </c>
      <c r="B29" s="4"/>
      <c r="C29" s="9"/>
      <c r="D29" s="10"/>
      <c r="E29" s="11"/>
      <c r="F29" s="8"/>
      <c r="G29" s="22" t="str">
        <f t="shared" si="0"/>
        <v/>
      </c>
      <c r="H29" s="170"/>
      <c r="K29" s="152" t="s">
        <v>49</v>
      </c>
      <c r="L29" s="23">
        <v>225000000</v>
      </c>
    </row>
    <row r="30" spans="1:12" ht="17.25" customHeight="1">
      <c r="A30" s="148">
        <v>16</v>
      </c>
      <c r="B30" s="4"/>
      <c r="C30" s="9"/>
      <c r="D30" s="10"/>
      <c r="E30" s="11"/>
      <c r="F30" s="8"/>
      <c r="G30" s="22" t="str">
        <f t="shared" si="0"/>
        <v/>
      </c>
      <c r="H30" s="170"/>
    </row>
    <row r="31" spans="1:12" ht="17.25" customHeight="1">
      <c r="A31" s="148">
        <v>17</v>
      </c>
      <c r="B31" s="4"/>
      <c r="C31" s="9"/>
      <c r="D31" s="10"/>
      <c r="E31" s="11"/>
      <c r="F31" s="8"/>
      <c r="G31" s="22" t="str">
        <f t="shared" si="0"/>
        <v/>
      </c>
      <c r="H31" s="170"/>
      <c r="K31" s="15" t="s">
        <v>45</v>
      </c>
    </row>
    <row r="32" spans="1:12" ht="17.25" customHeight="1">
      <c r="A32" s="148">
        <v>18</v>
      </c>
      <c r="B32" s="4"/>
      <c r="C32" s="9"/>
      <c r="D32" s="10"/>
      <c r="E32" s="11"/>
      <c r="F32" s="8"/>
      <c r="G32" s="22" t="str">
        <f t="shared" si="0"/>
        <v/>
      </c>
      <c r="H32" s="170"/>
      <c r="K32" s="153" t="s">
        <v>46</v>
      </c>
      <c r="L32" s="154">
        <f>IF(ROUNDDOWN(($G$46-$G$48)*1/2,-3)&gt;$G$45,$G$45,ROUNDDOWN(($G$46-$G$48)*1/2,-3))</f>
        <v>0</v>
      </c>
    </row>
    <row r="33" spans="1:12" ht="17.25" customHeight="1">
      <c r="A33" s="148">
        <v>19</v>
      </c>
      <c r="B33" s="4"/>
      <c r="C33" s="9"/>
      <c r="D33" s="10"/>
      <c r="E33" s="11"/>
      <c r="F33" s="8"/>
      <c r="G33" s="22" t="str">
        <f t="shared" si="0"/>
        <v/>
      </c>
      <c r="H33" s="170"/>
      <c r="K33" s="153" t="s">
        <v>47</v>
      </c>
      <c r="L33" s="154">
        <f>IF(ROUNDDOWN($G$46*1/2,-3)&gt;$G$45,$G$45,ROUNDDOWN($G$46*1/2,-3))</f>
        <v>0</v>
      </c>
    </row>
    <row r="34" spans="1:12" ht="17.25" customHeight="1">
      <c r="A34" s="148">
        <v>20</v>
      </c>
      <c r="B34" s="4"/>
      <c r="C34" s="9"/>
      <c r="D34" s="10"/>
      <c r="E34" s="11"/>
      <c r="F34" s="8"/>
      <c r="G34" s="22" t="str">
        <f t="shared" si="0"/>
        <v/>
      </c>
      <c r="H34" s="170"/>
    </row>
    <row r="35" spans="1:12" ht="17.25" customHeight="1">
      <c r="A35" s="148">
        <v>21</v>
      </c>
      <c r="B35" s="4"/>
      <c r="C35" s="9"/>
      <c r="D35" s="10"/>
      <c r="E35" s="11"/>
      <c r="F35" s="8"/>
      <c r="G35" s="22" t="str">
        <f t="shared" si="0"/>
        <v/>
      </c>
      <c r="H35" s="170"/>
    </row>
    <row r="36" spans="1:12" ht="17.25" customHeight="1">
      <c r="A36" s="148">
        <v>22</v>
      </c>
      <c r="B36" s="4"/>
      <c r="C36" s="9"/>
      <c r="D36" s="10"/>
      <c r="E36" s="11"/>
      <c r="F36" s="8"/>
      <c r="G36" s="22" t="str">
        <f t="shared" si="0"/>
        <v/>
      </c>
      <c r="H36" s="170"/>
    </row>
    <row r="37" spans="1:12" ht="17.25" customHeight="1">
      <c r="A37" s="148">
        <v>23</v>
      </c>
      <c r="B37" s="4"/>
      <c r="C37" s="9"/>
      <c r="D37" s="10"/>
      <c r="E37" s="11"/>
      <c r="F37" s="8"/>
      <c r="G37" s="22" t="str">
        <f t="shared" si="0"/>
        <v/>
      </c>
      <c r="H37" s="170"/>
    </row>
    <row r="38" spans="1:12" ht="17.25" customHeight="1">
      <c r="A38" s="148">
        <v>24</v>
      </c>
      <c r="B38" s="4"/>
      <c r="C38" s="9"/>
      <c r="D38" s="10"/>
      <c r="E38" s="11"/>
      <c r="F38" s="8"/>
      <c r="G38" s="22" t="str">
        <f t="shared" si="0"/>
        <v/>
      </c>
      <c r="H38" s="170"/>
    </row>
    <row r="39" spans="1:12" ht="17.25" customHeight="1">
      <c r="A39" s="148">
        <v>25</v>
      </c>
      <c r="B39" s="4"/>
      <c r="C39" s="9"/>
      <c r="D39" s="10"/>
      <c r="E39" s="11"/>
      <c r="F39" s="8"/>
      <c r="G39" s="22" t="str">
        <f t="shared" si="0"/>
        <v/>
      </c>
      <c r="H39" s="170"/>
    </row>
    <row r="40" spans="1:12" ht="17.25" customHeight="1">
      <c r="A40" s="148">
        <v>26</v>
      </c>
      <c r="B40" s="4"/>
      <c r="C40" s="9"/>
      <c r="D40" s="10"/>
      <c r="E40" s="11"/>
      <c r="F40" s="8"/>
      <c r="G40" s="22" t="str">
        <f t="shared" si="0"/>
        <v/>
      </c>
      <c r="H40" s="170"/>
    </row>
    <row r="41" spans="1:12" ht="17.25" customHeight="1">
      <c r="A41" s="148">
        <v>27</v>
      </c>
      <c r="B41" s="4"/>
      <c r="C41" s="9"/>
      <c r="D41" s="10"/>
      <c r="E41" s="11"/>
      <c r="F41" s="8"/>
      <c r="G41" s="22" t="str">
        <f t="shared" si="0"/>
        <v/>
      </c>
      <c r="H41" s="170"/>
    </row>
    <row r="42" spans="1:12" ht="17.25" customHeight="1">
      <c r="A42" s="148">
        <v>28</v>
      </c>
      <c r="B42" s="4"/>
      <c r="C42" s="9"/>
      <c r="D42" s="10"/>
      <c r="E42" s="11"/>
      <c r="F42" s="8"/>
      <c r="G42" s="22" t="str">
        <f t="shared" si="0"/>
        <v/>
      </c>
      <c r="H42" s="170"/>
    </row>
    <row r="43" spans="1:12" ht="17.25" customHeight="1">
      <c r="A43" s="148">
        <v>29</v>
      </c>
      <c r="B43" s="4"/>
      <c r="C43" s="9"/>
      <c r="D43" s="10"/>
      <c r="E43" s="11"/>
      <c r="F43" s="8"/>
      <c r="G43" s="22" t="str">
        <f t="shared" si="0"/>
        <v/>
      </c>
      <c r="H43" s="170"/>
    </row>
    <row r="44" spans="1:12" ht="17.25" customHeight="1" thickBot="1">
      <c r="A44" s="148">
        <v>30</v>
      </c>
      <c r="B44" s="4"/>
      <c r="C44" s="12"/>
      <c r="D44" s="41"/>
      <c r="E44" s="42"/>
      <c r="F44" s="51"/>
      <c r="G44" s="22" t="str">
        <f t="shared" si="0"/>
        <v/>
      </c>
      <c r="H44" s="170"/>
    </row>
    <row r="45" spans="1:12" ht="17.25" customHeight="1">
      <c r="A45" s="15"/>
      <c r="B45" s="290" t="s">
        <v>145</v>
      </c>
      <c r="C45" s="291"/>
      <c r="D45" s="288"/>
      <c r="E45" s="289"/>
      <c r="F45" s="183" t="s">
        <v>87</v>
      </c>
      <c r="G45" s="46">
        <f>L22</f>
        <v>0</v>
      </c>
      <c r="H45" s="170"/>
    </row>
    <row r="46" spans="1:12" ht="17.25" customHeight="1">
      <c r="A46" s="15"/>
      <c r="B46" s="256" t="s">
        <v>144</v>
      </c>
      <c r="C46" s="257"/>
      <c r="D46" s="258">
        <f>SUMIF(B15:B44,"&lt;&gt;"&amp;"▼助成対象外",G15:G44)</f>
        <v>0</v>
      </c>
      <c r="E46" s="259"/>
      <c r="F46" s="260"/>
      <c r="G46" s="45">
        <f>IF(OR($G$45=0,ISERROR($D$46)),0,IF($D$46&lt;0,0,$D$46))</f>
        <v>0</v>
      </c>
      <c r="H46" s="166"/>
    </row>
    <row r="47" spans="1:12" ht="17.25" customHeight="1">
      <c r="A47" s="15"/>
      <c r="B47" s="256" t="s">
        <v>143</v>
      </c>
      <c r="C47" s="257"/>
      <c r="D47" s="258">
        <f>SUMIF(B15:B44,"▼助成対象外",G15:G44)</f>
        <v>0</v>
      </c>
      <c r="E47" s="259"/>
      <c r="F47" s="260"/>
      <c r="G47" s="45">
        <f>IF(OR(G45=0,ISERROR(D47)),0,IF(D47&lt;0,0,D47))</f>
        <v>0</v>
      </c>
      <c r="H47" s="166"/>
    </row>
    <row r="48" spans="1:12" ht="17.25" customHeight="1" thickBot="1">
      <c r="A48" s="15"/>
      <c r="B48" s="261" t="s">
        <v>38</v>
      </c>
      <c r="C48" s="262"/>
      <c r="D48" s="50" t="s">
        <v>39</v>
      </c>
      <c r="E48" s="263"/>
      <c r="F48" s="264"/>
      <c r="G48" s="13"/>
      <c r="H48" s="170"/>
      <c r="I48" s="109" t="s">
        <v>52</v>
      </c>
    </row>
    <row r="49" spans="1:9" s="16" customFormat="1" ht="31.5" customHeight="1" thickTop="1" thickBot="1">
      <c r="A49" s="15"/>
      <c r="B49" s="269" t="s">
        <v>223</v>
      </c>
      <c r="C49" s="270"/>
      <c r="D49" s="271" t="str">
        <f>IF(E48=K32,L32,IF(E48=K33,L33,""))</f>
        <v/>
      </c>
      <c r="E49" s="272"/>
      <c r="F49" s="273"/>
      <c r="G49" s="47">
        <f>IF(OR(G45=0,ISERROR(D49)),0,IF(D49&lt;0,0,D49))</f>
        <v>0</v>
      </c>
      <c r="H49" s="166"/>
      <c r="I49" s="17"/>
    </row>
    <row r="50" spans="1:9" s="16" customFormat="1" ht="12"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L3"/>
    <mergeCell ref="C4:G4"/>
    <mergeCell ref="C5:G5"/>
    <mergeCell ref="B7:C7"/>
    <mergeCell ref="D7:E7"/>
    <mergeCell ref="F7:G7"/>
  </mergeCells>
  <phoneticPr fontId="3"/>
  <conditionalFormatting sqref="G48:H48">
    <cfRule type="expression" dxfId="1" priority="1">
      <formula>OR(AND($E$48="申請無し",$G$48&lt;&gt;0),AND($E$48="申請有り",$G$48&lt;=0))</formula>
    </cfRule>
  </conditionalFormatting>
  <dataValidations count="3">
    <dataValidation imeMode="off" allowBlank="1" showInputMessage="1" showErrorMessage="1" sqref="G48:H48 E22:E44 F45 D15:D45 G15:H44" xr:uid="{105F3ACA-46AE-445F-A344-D6D8048109EB}"/>
    <dataValidation type="list" allowBlank="1" showInputMessage="1" showErrorMessage="1" sqref="B15:B44" xr:uid="{5551A099-A8D1-49C5-8A09-6B4F09FC45AD}">
      <formula1>"設計費,設備費,工事費,諸経費,▼助成対象外"</formula1>
    </dataValidation>
    <dataValidation type="list" allowBlank="1" showInputMessage="1" showErrorMessage="1" sqref="E48:F48" xr:uid="{5BA7F87D-8BF5-4D31-8011-54EB1108C69E}">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061E-A2A5-4358-B19D-053CE767EB01}">
  <sheetPr>
    <pageSetUpPr fitToPage="1"/>
  </sheetPr>
  <dimension ref="A1:L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5.6328125" style="17" customWidth="1"/>
    <col min="4" max="4" width="12" style="19" customWidth="1"/>
    <col min="5" max="5" width="7.81640625" style="19" customWidth="1"/>
    <col min="6" max="6" width="9.90625" style="19" customWidth="1"/>
    <col min="7" max="7" width="8.90625" style="17" customWidth="1"/>
    <col min="8" max="8" width="2.453125" style="17" customWidth="1"/>
    <col min="9" max="9" width="9.6328125" style="17" customWidth="1"/>
    <col min="10" max="10" width="13.08984375" style="16" customWidth="1"/>
    <col min="11" max="11" width="9.6328125" style="16" customWidth="1"/>
    <col min="12" max="12" width="20.08984375" style="17" customWidth="1"/>
    <col min="13" max="126" width="2.6328125" style="17" customWidth="1"/>
    <col min="127" max="16384" width="9" style="17"/>
  </cols>
  <sheetData>
    <row r="1" spans="1:12" ht="10.5" customHeight="1"/>
    <row r="2" spans="1:12" ht="19.5" customHeight="1">
      <c r="A2" s="15"/>
      <c r="B2" s="14" t="s">
        <v>152</v>
      </c>
      <c r="C2" s="15"/>
      <c r="D2" s="20"/>
      <c r="E2" s="20"/>
      <c r="F2" s="20"/>
      <c r="G2" s="15"/>
      <c r="H2" s="15"/>
    </row>
    <row r="3" spans="1:12" ht="39.75" customHeight="1" thickBot="1">
      <c r="A3" s="15"/>
      <c r="B3" s="281" t="s">
        <v>151</v>
      </c>
      <c r="C3" s="282"/>
      <c r="D3" s="282"/>
      <c r="E3" s="282"/>
      <c r="F3" s="282"/>
      <c r="G3" s="282"/>
      <c r="H3" s="137"/>
      <c r="I3" s="265" t="s">
        <v>208</v>
      </c>
      <c r="J3" s="265"/>
      <c r="K3" s="265"/>
      <c r="L3" s="265"/>
    </row>
    <row r="4" spans="1:12" ht="20.149999999999999" customHeight="1">
      <c r="A4" s="15"/>
      <c r="B4" s="139" t="s">
        <v>48</v>
      </c>
      <c r="C4" s="251"/>
      <c r="D4" s="251"/>
      <c r="E4" s="251"/>
      <c r="F4" s="251"/>
      <c r="G4" s="252"/>
      <c r="H4" s="137"/>
      <c r="I4" s="138"/>
      <c r="J4" s="138"/>
      <c r="K4" s="138"/>
    </row>
    <row r="5" spans="1:12" ht="25" customHeight="1" thickBot="1">
      <c r="A5" s="15"/>
      <c r="B5" s="140" t="s">
        <v>203</v>
      </c>
      <c r="C5" s="253"/>
      <c r="D5" s="253"/>
      <c r="E5" s="253"/>
      <c r="F5" s="253"/>
      <c r="G5" s="254"/>
      <c r="H5" s="137"/>
      <c r="I5" s="138"/>
      <c r="J5" s="138"/>
      <c r="K5" s="138"/>
    </row>
    <row r="6" spans="1:12" ht="9" customHeight="1" thickBot="1">
      <c r="A6" s="15"/>
      <c r="B6" s="136"/>
      <c r="C6" s="137"/>
      <c r="D6" s="137"/>
      <c r="E6" s="137"/>
      <c r="F6" s="137"/>
      <c r="G6" s="137"/>
      <c r="H6" s="137"/>
      <c r="I6" s="138"/>
      <c r="J6" s="138"/>
      <c r="K6" s="138"/>
    </row>
    <row r="7" spans="1:12" ht="19.5" customHeight="1" thickBot="1">
      <c r="A7" s="15"/>
      <c r="B7" s="283" t="s">
        <v>180</v>
      </c>
      <c r="C7" s="284"/>
      <c r="D7" s="285" t="s">
        <v>193</v>
      </c>
      <c r="E7" s="286"/>
      <c r="F7" s="285" t="s">
        <v>205</v>
      </c>
      <c r="G7" s="287"/>
      <c r="H7" s="137"/>
      <c r="I7" s="137"/>
      <c r="J7" s="17"/>
      <c r="K7" s="21"/>
      <c r="L7" s="16"/>
    </row>
    <row r="8" spans="1:12" ht="19.5" customHeight="1" thickTop="1">
      <c r="A8" s="15">
        <v>1</v>
      </c>
      <c r="B8" s="247"/>
      <c r="C8" s="248"/>
      <c r="D8" s="88"/>
      <c r="E8" s="177" t="s">
        <v>192</v>
      </c>
      <c r="F8" s="90"/>
      <c r="G8" s="186" t="s">
        <v>232</v>
      </c>
      <c r="H8" s="137"/>
      <c r="I8" s="137"/>
      <c r="J8" s="17"/>
      <c r="K8" s="21"/>
      <c r="L8" s="16"/>
    </row>
    <row r="9" spans="1:12" ht="19.5" customHeight="1">
      <c r="A9" s="15">
        <v>2</v>
      </c>
      <c r="B9" s="277"/>
      <c r="C9" s="278"/>
      <c r="D9" s="89"/>
      <c r="E9" s="187" t="s">
        <v>192</v>
      </c>
      <c r="F9" s="80"/>
      <c r="G9" s="188" t="str">
        <f>G8</f>
        <v>N㎥/h</v>
      </c>
      <c r="H9" s="137"/>
      <c r="I9" s="137"/>
      <c r="J9" s="17"/>
      <c r="K9" s="21"/>
      <c r="L9" s="16"/>
    </row>
    <row r="10" spans="1:12" ht="19.5" customHeight="1">
      <c r="A10" s="15">
        <v>3</v>
      </c>
      <c r="B10" s="277"/>
      <c r="C10" s="278"/>
      <c r="D10" s="89"/>
      <c r="E10" s="187" t="s">
        <v>192</v>
      </c>
      <c r="F10" s="80"/>
      <c r="G10" s="188" t="str">
        <f>G9</f>
        <v>N㎥/h</v>
      </c>
      <c r="H10" s="137"/>
      <c r="I10" s="137"/>
      <c r="J10" s="17"/>
      <c r="K10" s="21"/>
      <c r="L10" s="16"/>
    </row>
    <row r="11" spans="1:12" ht="19.5" customHeight="1">
      <c r="A11" s="15">
        <v>4</v>
      </c>
      <c r="B11" s="277"/>
      <c r="C11" s="278"/>
      <c r="D11" s="89"/>
      <c r="E11" s="187" t="s">
        <v>192</v>
      </c>
      <c r="F11" s="80"/>
      <c r="G11" s="188" t="str">
        <f>G10</f>
        <v>N㎥/h</v>
      </c>
      <c r="H11" s="137"/>
      <c r="I11" s="137"/>
      <c r="J11" s="17"/>
      <c r="K11" s="21"/>
      <c r="L11" s="16"/>
    </row>
    <row r="12" spans="1:12" ht="19.5" customHeight="1" thickBot="1">
      <c r="A12" s="15">
        <v>5</v>
      </c>
      <c r="B12" s="274"/>
      <c r="C12" s="275"/>
      <c r="D12" s="84"/>
      <c r="E12" s="179" t="s">
        <v>192</v>
      </c>
      <c r="F12" s="82"/>
      <c r="G12" s="143" t="str">
        <f>G11</f>
        <v>N㎥/h</v>
      </c>
      <c r="H12" s="137"/>
      <c r="I12" s="137"/>
      <c r="J12" s="17"/>
      <c r="K12" s="21"/>
      <c r="L12" s="16"/>
    </row>
    <row r="13" spans="1:12" ht="10.5" customHeight="1" thickBot="1">
      <c r="A13" s="15"/>
      <c r="B13" s="136"/>
      <c r="C13" s="137"/>
      <c r="D13" s="137"/>
      <c r="E13" s="137"/>
      <c r="F13" s="195"/>
      <c r="G13" s="137"/>
      <c r="H13" s="137"/>
      <c r="J13" s="21"/>
    </row>
    <row r="14" spans="1:12" ht="19.5" customHeight="1" thickBot="1">
      <c r="A14" s="15"/>
      <c r="B14" s="144" t="s">
        <v>33</v>
      </c>
      <c r="C14" s="145" t="s">
        <v>34</v>
      </c>
      <c r="D14" s="145" t="s">
        <v>35</v>
      </c>
      <c r="E14" s="145" t="s">
        <v>36</v>
      </c>
      <c r="F14" s="146" t="s">
        <v>6</v>
      </c>
      <c r="G14" s="147" t="s">
        <v>37</v>
      </c>
      <c r="H14" s="169"/>
    </row>
    <row r="15" spans="1:12" ht="16.5" customHeight="1" thickTop="1">
      <c r="A15" s="148">
        <v>1</v>
      </c>
      <c r="B15" s="4"/>
      <c r="C15" s="5"/>
      <c r="D15" s="6"/>
      <c r="E15" s="8"/>
      <c r="F15" s="8"/>
      <c r="G15" s="22" t="str">
        <f t="shared" ref="G15:G44" si="0">IF(D15="","",D15*E15)</f>
        <v/>
      </c>
      <c r="H15" s="170"/>
    </row>
    <row r="16" spans="1:12" ht="16.5" customHeight="1">
      <c r="A16" s="148">
        <v>2</v>
      </c>
      <c r="B16" s="4"/>
      <c r="C16" s="9"/>
      <c r="D16" s="10"/>
      <c r="E16" s="11"/>
      <c r="F16" s="8"/>
      <c r="G16" s="22" t="str">
        <f t="shared" si="0"/>
        <v/>
      </c>
      <c r="H16" s="170"/>
    </row>
    <row r="17" spans="1:12" ht="16.5" customHeight="1">
      <c r="A17" s="148">
        <v>3</v>
      </c>
      <c r="B17" s="4"/>
      <c r="C17" s="9"/>
      <c r="D17" s="10"/>
      <c r="E17" s="11"/>
      <c r="F17" s="8"/>
      <c r="G17" s="22" t="str">
        <f t="shared" si="0"/>
        <v/>
      </c>
      <c r="H17" s="170"/>
    </row>
    <row r="18" spans="1:12" ht="16.5" customHeight="1">
      <c r="A18" s="148">
        <v>4</v>
      </c>
      <c r="B18" s="4"/>
      <c r="C18" s="9"/>
      <c r="D18" s="10"/>
      <c r="E18" s="11"/>
      <c r="F18" s="8"/>
      <c r="G18" s="22" t="str">
        <f t="shared" si="0"/>
        <v/>
      </c>
      <c r="H18" s="170"/>
    </row>
    <row r="19" spans="1:12" ht="16.5" customHeight="1">
      <c r="A19" s="148">
        <v>5</v>
      </c>
      <c r="B19" s="4"/>
      <c r="C19" s="9"/>
      <c r="D19" s="10"/>
      <c r="E19" s="11"/>
      <c r="F19" s="8"/>
      <c r="G19" s="22" t="str">
        <f t="shared" si="0"/>
        <v/>
      </c>
      <c r="H19" s="170"/>
    </row>
    <row r="20" spans="1:12" ht="16.5" customHeight="1">
      <c r="A20" s="148">
        <v>6</v>
      </c>
      <c r="B20" s="4"/>
      <c r="C20" s="9"/>
      <c r="D20" s="10"/>
      <c r="E20" s="11"/>
      <c r="F20" s="8"/>
      <c r="G20" s="22" t="str">
        <f t="shared" si="0"/>
        <v/>
      </c>
      <c r="H20" s="170"/>
    </row>
    <row r="21" spans="1:12" ht="16.5" customHeight="1">
      <c r="A21" s="148">
        <v>7</v>
      </c>
      <c r="B21" s="4"/>
      <c r="C21" s="9"/>
      <c r="D21" s="10"/>
      <c r="E21" s="11"/>
      <c r="F21" s="8"/>
      <c r="G21" s="22" t="str">
        <f t="shared" si="0"/>
        <v/>
      </c>
      <c r="H21" s="170"/>
      <c r="K21" s="149" t="s">
        <v>79</v>
      </c>
    </row>
    <row r="22" spans="1:12" ht="16.5" customHeight="1">
      <c r="A22" s="148">
        <v>8</v>
      </c>
      <c r="B22" s="4"/>
      <c r="C22" s="9"/>
      <c r="D22" s="10"/>
      <c r="E22" s="11"/>
      <c r="F22" s="8"/>
      <c r="G22" s="22" t="str">
        <f t="shared" si="0"/>
        <v/>
      </c>
      <c r="H22" s="170"/>
      <c r="J22" s="151" t="s">
        <v>44</v>
      </c>
      <c r="K22" s="159" t="str">
        <f>IF(SUM(G15:G44)=0,"対象外","対象")</f>
        <v>対象外</v>
      </c>
      <c r="L22" s="23">
        <f>IF(K22="対象外",0,L29*L23)</f>
        <v>0</v>
      </c>
    </row>
    <row r="23" spans="1:12" ht="16.5" customHeight="1">
      <c r="A23" s="148">
        <v>9</v>
      </c>
      <c r="B23" s="4"/>
      <c r="C23" s="9"/>
      <c r="D23" s="10"/>
      <c r="E23" s="11"/>
      <c r="F23" s="8"/>
      <c r="G23" s="22" t="str">
        <f t="shared" si="0"/>
        <v/>
      </c>
      <c r="H23" s="170"/>
      <c r="K23" s="153" t="s">
        <v>88</v>
      </c>
      <c r="L23" s="191">
        <f>D45</f>
        <v>0</v>
      </c>
    </row>
    <row r="24" spans="1:12" ht="16.5" customHeight="1">
      <c r="A24" s="148">
        <v>10</v>
      </c>
      <c r="B24" s="4"/>
      <c r="C24" s="9"/>
      <c r="D24" s="10"/>
      <c r="E24" s="11"/>
      <c r="F24" s="8"/>
      <c r="G24" s="22" t="str">
        <f t="shared" si="0"/>
        <v/>
      </c>
      <c r="H24" s="170"/>
    </row>
    <row r="25" spans="1:12" ht="16.5" customHeight="1">
      <c r="A25" s="148">
        <v>11</v>
      </c>
      <c r="B25" s="4"/>
      <c r="C25" s="9"/>
      <c r="D25" s="10"/>
      <c r="E25" s="11"/>
      <c r="F25" s="8"/>
      <c r="G25" s="22" t="str">
        <f t="shared" si="0"/>
        <v/>
      </c>
      <c r="H25" s="170"/>
    </row>
    <row r="26" spans="1:12" ht="16.5" customHeight="1">
      <c r="A26" s="148">
        <v>12</v>
      </c>
      <c r="B26" s="4"/>
      <c r="C26" s="9"/>
      <c r="D26" s="10"/>
      <c r="E26" s="11"/>
      <c r="F26" s="8"/>
      <c r="G26" s="22" t="str">
        <f t="shared" si="0"/>
        <v/>
      </c>
      <c r="H26" s="170"/>
    </row>
    <row r="27" spans="1:12" ht="16.5" customHeight="1">
      <c r="A27" s="148">
        <v>13</v>
      </c>
      <c r="B27" s="4"/>
      <c r="C27" s="9"/>
      <c r="D27" s="10"/>
      <c r="E27" s="11"/>
      <c r="F27" s="8"/>
      <c r="G27" s="22" t="str">
        <f t="shared" si="0"/>
        <v/>
      </c>
      <c r="H27" s="170"/>
    </row>
    <row r="28" spans="1:12" ht="16.5" customHeight="1">
      <c r="A28" s="148">
        <v>14</v>
      </c>
      <c r="B28" s="4"/>
      <c r="C28" s="9"/>
      <c r="D28" s="10"/>
      <c r="E28" s="11"/>
      <c r="F28" s="8"/>
      <c r="G28" s="22" t="str">
        <f t="shared" si="0"/>
        <v/>
      </c>
      <c r="H28" s="170"/>
    </row>
    <row r="29" spans="1:12" ht="16.5" customHeight="1">
      <c r="A29" s="148">
        <v>15</v>
      </c>
      <c r="B29" s="4"/>
      <c r="C29" s="9"/>
      <c r="D29" s="10"/>
      <c r="E29" s="11"/>
      <c r="F29" s="8"/>
      <c r="G29" s="22" t="str">
        <f t="shared" si="0"/>
        <v/>
      </c>
      <c r="H29" s="170"/>
      <c r="K29" s="152" t="s">
        <v>49</v>
      </c>
      <c r="L29" s="23">
        <v>225000000</v>
      </c>
    </row>
    <row r="30" spans="1:12" ht="16.5" customHeight="1">
      <c r="A30" s="148">
        <v>16</v>
      </c>
      <c r="B30" s="4"/>
      <c r="C30" s="9"/>
      <c r="D30" s="10"/>
      <c r="E30" s="11"/>
      <c r="F30" s="8"/>
      <c r="G30" s="22" t="str">
        <f t="shared" si="0"/>
        <v/>
      </c>
      <c r="H30" s="170"/>
    </row>
    <row r="31" spans="1:12" ht="16.5" customHeight="1">
      <c r="A31" s="148">
        <v>17</v>
      </c>
      <c r="B31" s="4"/>
      <c r="C31" s="9"/>
      <c r="D31" s="10"/>
      <c r="E31" s="11"/>
      <c r="F31" s="8"/>
      <c r="G31" s="22" t="str">
        <f t="shared" si="0"/>
        <v/>
      </c>
      <c r="H31" s="170"/>
      <c r="K31" s="15" t="s">
        <v>45</v>
      </c>
      <c r="L31" s="14"/>
    </row>
    <row r="32" spans="1:12" ht="16.5" customHeight="1">
      <c r="A32" s="148">
        <v>18</v>
      </c>
      <c r="B32" s="4"/>
      <c r="C32" s="9"/>
      <c r="D32" s="10"/>
      <c r="E32" s="11"/>
      <c r="F32" s="8"/>
      <c r="G32" s="22" t="str">
        <f t="shared" si="0"/>
        <v/>
      </c>
      <c r="H32" s="170"/>
      <c r="K32" s="153" t="s">
        <v>46</v>
      </c>
      <c r="L32" s="154">
        <f>IF(ROUNDDOWN(($G$46-$G$48)*1/2,-3)&gt;$G$45,$G$45,ROUNDDOWN(($G$46-$G$48)*1/2,-3))</f>
        <v>0</v>
      </c>
    </row>
    <row r="33" spans="1:12" ht="16.5" customHeight="1">
      <c r="A33" s="148">
        <v>19</v>
      </c>
      <c r="B33" s="4"/>
      <c r="C33" s="9"/>
      <c r="D33" s="10"/>
      <c r="E33" s="11"/>
      <c r="F33" s="8"/>
      <c r="G33" s="22" t="str">
        <f t="shared" si="0"/>
        <v/>
      </c>
      <c r="H33" s="170"/>
      <c r="K33" s="153" t="s">
        <v>47</v>
      </c>
      <c r="L33" s="154">
        <f>IF(ROUNDDOWN($G$46*1/2,-3)&gt;$G$45,$G$45,ROUNDDOWN($G$46*1/2,-3))</f>
        <v>0</v>
      </c>
    </row>
    <row r="34" spans="1:12" ht="16.5" customHeight="1">
      <c r="A34" s="148">
        <v>20</v>
      </c>
      <c r="B34" s="4"/>
      <c r="C34" s="9"/>
      <c r="D34" s="10"/>
      <c r="E34" s="11"/>
      <c r="F34" s="8"/>
      <c r="G34" s="22" t="str">
        <f t="shared" si="0"/>
        <v/>
      </c>
      <c r="H34" s="170"/>
    </row>
    <row r="35" spans="1:12" ht="16.5" customHeight="1">
      <c r="A35" s="148">
        <v>21</v>
      </c>
      <c r="B35" s="4"/>
      <c r="C35" s="9"/>
      <c r="D35" s="10"/>
      <c r="E35" s="11"/>
      <c r="F35" s="8"/>
      <c r="G35" s="22" t="str">
        <f t="shared" si="0"/>
        <v/>
      </c>
      <c r="H35" s="170"/>
    </row>
    <row r="36" spans="1:12" ht="16.5" customHeight="1">
      <c r="A36" s="148">
        <v>22</v>
      </c>
      <c r="B36" s="4"/>
      <c r="C36" s="9"/>
      <c r="D36" s="10"/>
      <c r="E36" s="11"/>
      <c r="F36" s="8"/>
      <c r="G36" s="22" t="str">
        <f t="shared" si="0"/>
        <v/>
      </c>
      <c r="H36" s="170"/>
    </row>
    <row r="37" spans="1:12" ht="16.5" customHeight="1">
      <c r="A37" s="148">
        <v>23</v>
      </c>
      <c r="B37" s="4"/>
      <c r="C37" s="9"/>
      <c r="D37" s="10"/>
      <c r="E37" s="11"/>
      <c r="F37" s="8"/>
      <c r="G37" s="22" t="str">
        <f t="shared" si="0"/>
        <v/>
      </c>
      <c r="H37" s="170"/>
    </row>
    <row r="38" spans="1:12" ht="16.5" customHeight="1">
      <c r="A38" s="148">
        <v>24</v>
      </c>
      <c r="B38" s="4"/>
      <c r="C38" s="9"/>
      <c r="D38" s="10"/>
      <c r="E38" s="11"/>
      <c r="F38" s="8"/>
      <c r="G38" s="22" t="str">
        <f t="shared" si="0"/>
        <v/>
      </c>
      <c r="H38" s="170"/>
    </row>
    <row r="39" spans="1:12" ht="16.5" customHeight="1">
      <c r="A39" s="148">
        <v>25</v>
      </c>
      <c r="B39" s="4"/>
      <c r="C39" s="9"/>
      <c r="D39" s="10"/>
      <c r="E39" s="11"/>
      <c r="F39" s="8"/>
      <c r="G39" s="22" t="str">
        <f t="shared" si="0"/>
        <v/>
      </c>
      <c r="H39" s="170"/>
    </row>
    <row r="40" spans="1:12" ht="16.5" customHeight="1">
      <c r="A40" s="148">
        <v>26</v>
      </c>
      <c r="B40" s="4"/>
      <c r="C40" s="9"/>
      <c r="D40" s="10"/>
      <c r="E40" s="11"/>
      <c r="F40" s="8"/>
      <c r="G40" s="22" t="str">
        <f t="shared" si="0"/>
        <v/>
      </c>
      <c r="H40" s="170"/>
    </row>
    <row r="41" spans="1:12" ht="16.5" customHeight="1">
      <c r="A41" s="148">
        <v>27</v>
      </c>
      <c r="B41" s="4"/>
      <c r="C41" s="9"/>
      <c r="D41" s="10"/>
      <c r="E41" s="11"/>
      <c r="F41" s="8"/>
      <c r="G41" s="22" t="str">
        <f t="shared" si="0"/>
        <v/>
      </c>
      <c r="H41" s="170"/>
    </row>
    <row r="42" spans="1:12" ht="16.5" customHeight="1">
      <c r="A42" s="148">
        <v>28</v>
      </c>
      <c r="B42" s="4"/>
      <c r="C42" s="9"/>
      <c r="D42" s="10"/>
      <c r="E42" s="11"/>
      <c r="F42" s="8"/>
      <c r="G42" s="22" t="str">
        <f t="shared" si="0"/>
        <v/>
      </c>
      <c r="H42" s="170"/>
    </row>
    <row r="43" spans="1:12" ht="16.5" customHeight="1">
      <c r="A43" s="148">
        <v>29</v>
      </c>
      <c r="B43" s="4"/>
      <c r="C43" s="9"/>
      <c r="D43" s="10"/>
      <c r="E43" s="11"/>
      <c r="F43" s="8"/>
      <c r="G43" s="22" t="str">
        <f t="shared" si="0"/>
        <v/>
      </c>
      <c r="H43" s="170"/>
    </row>
    <row r="44" spans="1:12" ht="16.5" customHeight="1" thickBot="1">
      <c r="A44" s="148">
        <v>30</v>
      </c>
      <c r="B44" s="4"/>
      <c r="C44" s="12"/>
      <c r="D44" s="41"/>
      <c r="E44" s="42"/>
      <c r="F44" s="51"/>
      <c r="G44" s="22" t="str">
        <f t="shared" si="0"/>
        <v/>
      </c>
      <c r="H44" s="170"/>
    </row>
    <row r="45" spans="1:12" ht="19.5" customHeight="1">
      <c r="A45" s="15"/>
      <c r="B45" s="290" t="s">
        <v>150</v>
      </c>
      <c r="C45" s="291"/>
      <c r="D45" s="288"/>
      <c r="E45" s="289"/>
      <c r="F45" s="183" t="s">
        <v>87</v>
      </c>
      <c r="G45" s="46">
        <f>L22</f>
        <v>0</v>
      </c>
      <c r="H45" s="170"/>
    </row>
    <row r="46" spans="1:12" ht="19.5" customHeight="1">
      <c r="A46" s="15"/>
      <c r="B46" s="256" t="s">
        <v>149</v>
      </c>
      <c r="C46" s="257"/>
      <c r="D46" s="258">
        <f>SUMIF(B15:B44,"&lt;&gt;"&amp;"▼助成対象外",G15:G44)</f>
        <v>0</v>
      </c>
      <c r="E46" s="259"/>
      <c r="F46" s="260"/>
      <c r="G46" s="45">
        <f>IF(OR($G$45=0,ISERROR($D$46)),0,IF($D$46&lt;0,0,$D$46))</f>
        <v>0</v>
      </c>
      <c r="H46" s="166"/>
      <c r="K46" s="17"/>
    </row>
    <row r="47" spans="1:12" ht="19.5" customHeight="1">
      <c r="A47" s="15"/>
      <c r="B47" s="256" t="s">
        <v>148</v>
      </c>
      <c r="C47" s="257"/>
      <c r="D47" s="258">
        <f>SUMIF(B15:B44,"▼助成対象外",G15:G44)</f>
        <v>0</v>
      </c>
      <c r="E47" s="259"/>
      <c r="F47" s="260"/>
      <c r="G47" s="45">
        <f>IF(OR(G45=0,ISERROR(D47)),0,IF(D47&lt;0,0,D47))</f>
        <v>0</v>
      </c>
      <c r="H47" s="166"/>
    </row>
    <row r="48" spans="1:12" ht="19.5" customHeight="1" thickBot="1">
      <c r="A48" s="15"/>
      <c r="B48" s="261" t="s">
        <v>38</v>
      </c>
      <c r="C48" s="262"/>
      <c r="D48" s="50" t="s">
        <v>39</v>
      </c>
      <c r="E48" s="263"/>
      <c r="F48" s="264"/>
      <c r="G48" s="13"/>
      <c r="H48" s="170"/>
      <c r="I48" s="109" t="s">
        <v>52</v>
      </c>
    </row>
    <row r="49" spans="1:9" s="16" customFormat="1" ht="31.5" customHeight="1" thickTop="1" thickBot="1">
      <c r="A49" s="15"/>
      <c r="B49" s="269" t="s">
        <v>224</v>
      </c>
      <c r="C49" s="270"/>
      <c r="D49" s="271" t="str">
        <f>IF(E48=K32,L32,IF(E48=K33,L33,""))</f>
        <v/>
      </c>
      <c r="E49" s="272"/>
      <c r="F49" s="273"/>
      <c r="G49" s="47">
        <f>IF(OR(G45=0,ISERROR(D49)),0,IF(D49&lt;0,0,D49))</f>
        <v>0</v>
      </c>
      <c r="H49" s="166"/>
      <c r="I49" s="17"/>
    </row>
    <row r="50" spans="1:9" s="16" customFormat="1" ht="8.25" customHeight="1">
      <c r="A50" s="15"/>
      <c r="B50" s="255" t="s">
        <v>40</v>
      </c>
      <c r="C50" s="255"/>
      <c r="D50" s="255"/>
      <c r="E50" s="255"/>
      <c r="F50" s="255"/>
      <c r="G50" s="255"/>
      <c r="H50" s="174"/>
      <c r="I50" s="158"/>
    </row>
  </sheetData>
  <sheetProtection sheet="1" formatCells="0" formatColumns="0" formatRows="0" selectLockedCells="1"/>
  <mergeCells count="23">
    <mergeCell ref="B45:C45"/>
    <mergeCell ref="B49:C49"/>
    <mergeCell ref="D49:F49"/>
    <mergeCell ref="B50:G50"/>
    <mergeCell ref="D45:E45"/>
    <mergeCell ref="B46:C46"/>
    <mergeCell ref="D46:F46"/>
    <mergeCell ref="B47:C47"/>
    <mergeCell ref="D47:F47"/>
    <mergeCell ref="B48:C48"/>
    <mergeCell ref="E48:F48"/>
    <mergeCell ref="B8:C8"/>
    <mergeCell ref="B9:C9"/>
    <mergeCell ref="B10:C10"/>
    <mergeCell ref="B11:C11"/>
    <mergeCell ref="B12:C12"/>
    <mergeCell ref="B3:G3"/>
    <mergeCell ref="I3:L3"/>
    <mergeCell ref="C4:G4"/>
    <mergeCell ref="C5:G5"/>
    <mergeCell ref="B7:C7"/>
    <mergeCell ref="D7:E7"/>
    <mergeCell ref="F7:G7"/>
  </mergeCells>
  <phoneticPr fontId="3"/>
  <conditionalFormatting sqref="G48:H48">
    <cfRule type="expression" dxfId="0" priority="1">
      <formula>OR(AND($E$48="申請無し",$G$48&lt;&gt;0),AND($E$48="申請有り",$G$48&lt;=0))</formula>
    </cfRule>
  </conditionalFormatting>
  <dataValidations count="3">
    <dataValidation imeMode="off" allowBlank="1" showInputMessage="1" showErrorMessage="1" sqref="G48:H48 E22:E44 F45 D15:D45 G15:H44" xr:uid="{8F832E23-2081-4C8E-AAAD-410C0FF2A24E}"/>
    <dataValidation type="list" allowBlank="1" showInputMessage="1" showErrorMessage="1" sqref="B15:B44" xr:uid="{6BEC3583-9C2C-4F3B-8FE7-E843501B455B}">
      <formula1>"設計費,設備費,工事費,諸経費,▼助成対象外"</formula1>
    </dataValidation>
    <dataValidation type="list" allowBlank="1" showInputMessage="1" showErrorMessage="1" sqref="E48:F48" xr:uid="{904A5E4F-38BA-4450-B29D-DDC3BBC18C58}">
      <formula1>"申請あり,申請なし"</formula1>
    </dataValidation>
  </dataValidations>
  <pageMargins left="0.74803149606299213" right="0.43307086614173229" top="0.48" bottom="0.52" header="0.19685039370078741" footer="0.23622047244094491"/>
  <pageSetup paperSize="9" scale="92"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選択肢 (2)</vt:lpstr>
      <vt:lpstr>９号</vt:lpstr>
      <vt:lpstr>９号別紙（集計）</vt:lpstr>
      <vt:lpstr>９号別紙1-1（製造設備（都内））</vt:lpstr>
      <vt:lpstr>９号別紙1-2（製造設備（都外））</vt:lpstr>
      <vt:lpstr>９号別紙2-1（貯蔵設備（都内））</vt:lpstr>
      <vt:lpstr>９号別紙2-2（貯蔵設備（都外））</vt:lpstr>
      <vt:lpstr>９号別紙3-1（運搬設備（都内））</vt:lpstr>
      <vt:lpstr>９号別紙3-2（運搬設備（都外））</vt:lpstr>
      <vt:lpstr>９号別紙４（純水素型燃料電池）</vt:lpstr>
      <vt:lpstr>９号別紙5-1（水素燃料ボイラー（専焼））</vt:lpstr>
      <vt:lpstr>９号別紙5-2（水素燃料ボイラー（混焼））</vt:lpstr>
      <vt:lpstr>９号別紙6-1（温水発生機（専焼））</vt:lpstr>
      <vt:lpstr>９号別紙6-2（温水発生機（混焼））</vt:lpstr>
      <vt:lpstr>９号別紙7-1 （水素バーナー（専焼））</vt:lpstr>
      <vt:lpstr>９号別紙7-2（水素バーナー（混焼））</vt:lpstr>
      <vt:lpstr>９号別紙8-1（水素エンジン発電機（専焼））</vt:lpstr>
      <vt:lpstr>９号別紙8-2（水素エンジン発電機（混焼））</vt:lpstr>
      <vt:lpstr>'９号'!Print_Area</vt:lpstr>
      <vt:lpstr>'９号別紙（集計）'!Print_Area</vt:lpstr>
      <vt:lpstr>'９号別紙1-1（製造設備（都内））'!Print_Area</vt:lpstr>
      <vt:lpstr>'９号別紙1-2（製造設備（都外））'!Print_Area</vt:lpstr>
      <vt:lpstr>'９号別紙2-1（貯蔵設備（都内））'!Print_Area</vt:lpstr>
      <vt:lpstr>'９号別紙2-2（貯蔵設備（都外））'!Print_Area</vt:lpstr>
      <vt:lpstr>'９号別紙3-1（運搬設備（都内））'!Print_Area</vt:lpstr>
      <vt:lpstr>'９号別紙3-2（運搬設備（都外））'!Print_Area</vt:lpstr>
      <vt:lpstr>'９号別紙４（純水素型燃料電池）'!Print_Area</vt:lpstr>
      <vt:lpstr>'９号別紙5-1（水素燃料ボイラー（専焼））'!Print_Area</vt:lpstr>
      <vt:lpstr>'９号別紙5-2（水素燃料ボイラー（混焼））'!Print_Area</vt:lpstr>
      <vt:lpstr>'９号別紙6-1（温水発生機（専焼））'!Print_Area</vt:lpstr>
      <vt:lpstr>'９号別紙6-2（温水発生機（混焼））'!Print_Area</vt:lpstr>
      <vt:lpstr>'９号別紙7-1 （水素バーナー（専焼））'!Print_Area</vt:lpstr>
      <vt:lpstr>'９号別紙7-2（水素バーナー（混焼））'!Print_Area</vt:lpstr>
      <vt:lpstr>'９号別紙8-1（水素エンジン発電機（専焼））'!Print_Area</vt:lpstr>
      <vt:lpstr>'９号別紙8-2（水素エンジン発電機（混焼））'!Print_Area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2025-08-27T07:57:01Z</dcterms:modified>
</cp:coreProperties>
</file>