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fs00001\CNT\温暖化対策推進課\モビリティチーム\Ｒ７\55_シェアリング・レンタル用車両ZEV化促進事業\40_HP\251006_助成対象車両に関する情報・算定ツール・上乗せ額差替え、その他細かな文言修正\リンク先格納\"/>
    </mc:Choice>
  </mc:AlternateContent>
  <xr:revisionPtr revIDLastSave="0" documentId="13_ncr:1_{0FD24625-70D0-4158-BECA-191F265DC7E0}" xr6:coauthVersionLast="47" xr6:coauthVersionMax="47" xr10:uidLastSave="{00000000-0000-0000-0000-000000000000}"/>
  <workbookProtection workbookAlgorithmName="SHA-512" workbookHashValue="wB1KFssIg3XbA5STmBEWIqvL0DZ4/HHNeObq3kCRd8AyDpeJlDiggXzZZ1XQb/wHmyfKcLIgJ3H7rneKJzomvQ==" workbookSaltValue="6dS/QAb3tyPJrwDFXOmSEg==" workbookSpinCount="100000" lockStructure="1"/>
  <bookViews>
    <workbookView xWindow="-110" yWindow="-110" windowWidth="19420" windowHeight="11500" tabRatio="943" xr2:uid="{F421C6B6-742A-40FD-98D5-38922DE96B99}"/>
  </bookViews>
  <sheets>
    <sheet name="EVバイクに関する情報(わ・れナンバー）" sheetId="1" r:id="rId1"/>
    <sheet name="EVバイクに関する情報 (わ・れナンバー以外　交付申請）" sheetId="7" r:id="rId2"/>
    <sheet name="EVバイクに関する情報(わナンバー以外　実績報告)" sheetId="9" r:id="rId3"/>
    <sheet name="Sheet1" sheetId="3" state="hidden" r:id="rId4"/>
    <sheet name="①データ" sheetId="11" state="hidden" r:id="rId5"/>
    <sheet name="②メーカー名" sheetId="14" state="hidden" r:id="rId6"/>
    <sheet name="③型式" sheetId="12" state="hidden" r:id="rId7"/>
    <sheet name="④グレード" sheetId="13" state="hidden" r:id="rId8"/>
  </sheets>
  <definedNames>
    <definedName name="_Hlk158284467" localSheetId="4">①データ!#REF!</definedName>
    <definedName name="_Hlk38642698" localSheetId="4">①データ!#REF!</definedName>
    <definedName name="_xlnm.Print_Area" localSheetId="1">'EVバイクに関する情報 (わ・れナンバー以外　交付申請）'!$A$1:$L$66</definedName>
    <definedName name="_xlnm.Print_Area" localSheetId="0">'EVバイクに関する情報(わ・れナンバー）'!$A$1:$V$68</definedName>
    <definedName name="_xlnm.Print_Area" localSheetId="2">'EVバイクに関する情報(わナンバー以外　実績報告)'!$A$1:$V$66</definedName>
    <definedName name="定価">①データ!$E$2:$E$53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0" i="11" l="1"/>
  <c r="D109" i="11"/>
  <c r="D108" i="11"/>
  <c r="D107" i="11"/>
  <c r="D106" i="11"/>
  <c r="N12" i="7" l="1"/>
  <c r="N13" i="7"/>
  <c r="N14" i="7"/>
  <c r="N15" i="7"/>
  <c r="N16" i="7"/>
  <c r="N17" i="7"/>
  <c r="N18" i="7"/>
  <c r="N19" i="7"/>
  <c r="N20" i="7"/>
  <c r="N21" i="7"/>
  <c r="N22" i="7"/>
  <c r="N23" i="7"/>
  <c r="N24" i="7"/>
  <c r="N25" i="7"/>
  <c r="N26" i="7"/>
  <c r="N27" i="7"/>
  <c r="N28" i="7"/>
  <c r="N29" i="7"/>
  <c r="N30" i="7"/>
  <c r="N31" i="7"/>
  <c r="N32" i="7"/>
  <c r="N33" i="7"/>
  <c r="N34" i="7"/>
  <c r="N35" i="7"/>
  <c r="N36" i="7"/>
  <c r="N37" i="7"/>
  <c r="N38" i="7"/>
  <c r="N39" i="7"/>
  <c r="N40" i="7"/>
  <c r="N41" i="7"/>
  <c r="N42" i="7"/>
  <c r="N43" i="7"/>
  <c r="N44" i="7"/>
  <c r="N45" i="7"/>
  <c r="N46" i="7"/>
  <c r="N47" i="7"/>
  <c r="N48" i="7"/>
  <c r="N49" i="7"/>
  <c r="N50" i="7"/>
  <c r="N51" i="7"/>
  <c r="N52" i="7"/>
  <c r="N53" i="7"/>
  <c r="N54" i="7"/>
  <c r="N55" i="7"/>
  <c r="N56" i="7"/>
  <c r="N57" i="7"/>
  <c r="N58" i="7"/>
  <c r="N59" i="7"/>
  <c r="N60" i="7"/>
  <c r="N61" i="7"/>
  <c r="U65" i="1"/>
  <c r="U63" i="9"/>
  <c r="X14" i="1"/>
  <c r="N14" i="1" s="1"/>
  <c r="D105" i="11" l="1"/>
  <c r="D104" i="11"/>
  <c r="D103" i="11"/>
  <c r="D102" i="11"/>
  <c r="D101" i="11"/>
  <c r="D100" i="11"/>
  <c r="D99" i="11"/>
  <c r="D98" i="11"/>
  <c r="D97" i="11"/>
  <c r="D96" i="11"/>
  <c r="D95" i="11"/>
  <c r="D94" i="11"/>
  <c r="D93" i="11"/>
  <c r="D92" i="11"/>
  <c r="D91" i="11"/>
  <c r="D90" i="11"/>
  <c r="D89" i="11"/>
  <c r="D88" i="11"/>
  <c r="D87" i="11"/>
  <c r="D86" i="11"/>
  <c r="D85" i="11"/>
  <c r="D84" i="11"/>
  <c r="D83" i="11"/>
  <c r="D82" i="11"/>
  <c r="D81" i="11"/>
  <c r="D80" i="11"/>
  <c r="D79" i="11"/>
  <c r="D78" i="11"/>
  <c r="D77" i="11"/>
  <c r="D76" i="11"/>
  <c r="D75" i="11"/>
  <c r="D74" i="11"/>
  <c r="D73" i="11"/>
  <c r="D72" i="11"/>
  <c r="D71" i="11"/>
  <c r="D70" i="11"/>
  <c r="D69" i="11"/>
  <c r="D68" i="11"/>
  <c r="D67" i="11"/>
  <c r="D66" i="11"/>
  <c r="D65" i="11"/>
  <c r="D64" i="11"/>
  <c r="D63" i="11"/>
  <c r="D62" i="11"/>
  <c r="D61" i="11"/>
  <c r="D60" i="11"/>
  <c r="D59" i="11"/>
  <c r="D58" i="11"/>
  <c r="D57" i="11"/>
  <c r="D56" i="11"/>
  <c r="D55" i="11"/>
  <c r="D54" i="11"/>
  <c r="D46" i="11"/>
  <c r="D43" i="11"/>
  <c r="D40" i="11"/>
  <c r="D37" i="11"/>
  <c r="D34" i="11"/>
  <c r="D31" i="11"/>
  <c r="D28" i="11"/>
  <c r="D25" i="11"/>
  <c r="D22" i="11"/>
  <c r="X12" i="9" l="1"/>
  <c r="X13" i="9" l="1"/>
  <c r="X14" i="9"/>
  <c r="X15" i="9"/>
  <c r="X16" i="9"/>
  <c r="X17" i="9"/>
  <c r="X18" i="9"/>
  <c r="X19" i="9"/>
  <c r="X20" i="9"/>
  <c r="X21" i="9"/>
  <c r="X22" i="9"/>
  <c r="X23" i="9"/>
  <c r="X24" i="9"/>
  <c r="X25" i="9"/>
  <c r="X26" i="9"/>
  <c r="X27" i="9"/>
  <c r="X28" i="9"/>
  <c r="X29" i="9"/>
  <c r="X30" i="9"/>
  <c r="X31" i="9"/>
  <c r="X32" i="9"/>
  <c r="X33" i="9"/>
  <c r="X34" i="9"/>
  <c r="X35" i="9"/>
  <c r="X36" i="9"/>
  <c r="X37" i="9"/>
  <c r="X38" i="9"/>
  <c r="X39" i="9"/>
  <c r="X40" i="9"/>
  <c r="X41" i="9"/>
  <c r="X42" i="9"/>
  <c r="X43" i="9"/>
  <c r="X44" i="9"/>
  <c r="X45" i="9"/>
  <c r="X46" i="9"/>
  <c r="X47" i="9"/>
  <c r="X48" i="9"/>
  <c r="X49" i="9"/>
  <c r="X50" i="9"/>
  <c r="X51" i="9"/>
  <c r="X52" i="9"/>
  <c r="X53" i="9"/>
  <c r="X54" i="9"/>
  <c r="X55" i="9"/>
  <c r="X56" i="9"/>
  <c r="X57" i="9"/>
  <c r="X58" i="9"/>
  <c r="X59" i="9"/>
  <c r="X60" i="9"/>
  <c r="X61" i="9"/>
  <c r="D111" i="11" l="1"/>
  <c r="D112" i="11"/>
  <c r="D113" i="11"/>
  <c r="D114" i="11"/>
  <c r="D115" i="11"/>
  <c r="D116" i="11"/>
  <c r="D117" i="11"/>
  <c r="D118" i="11"/>
  <c r="D119" i="11"/>
  <c r="D120" i="11"/>
  <c r="D121" i="11"/>
  <c r="D122" i="11"/>
  <c r="D123" i="11"/>
  <c r="D124" i="11"/>
  <c r="D125" i="11"/>
  <c r="D126" i="11"/>
  <c r="D127" i="11"/>
  <c r="D128" i="11"/>
  <c r="D129" i="11"/>
  <c r="D130" i="11"/>
  <c r="D131" i="11"/>
  <c r="D132" i="11"/>
  <c r="D133" i="11"/>
  <c r="D134" i="11"/>
  <c r="D135" i="11"/>
  <c r="D136" i="11"/>
  <c r="D137" i="11"/>
  <c r="D138" i="11"/>
  <c r="D139" i="11"/>
  <c r="D140" i="11"/>
  <c r="D141" i="11"/>
  <c r="D142" i="11"/>
  <c r="D143" i="11"/>
  <c r="D144" i="11"/>
  <c r="D145" i="11"/>
  <c r="D146" i="11"/>
  <c r="D147" i="11"/>
  <c r="D148" i="11"/>
  <c r="D149" i="11"/>
  <c r="D150" i="11"/>
  <c r="D151" i="11"/>
  <c r="D152" i="11"/>
  <c r="D153" i="11"/>
  <c r="D154" i="11"/>
  <c r="D155" i="11"/>
  <c r="D156" i="11"/>
  <c r="D157" i="11"/>
  <c r="D158" i="11"/>
  <c r="D159" i="11"/>
  <c r="D160" i="11"/>
  <c r="D161" i="11"/>
  <c r="D162" i="11"/>
  <c r="D163" i="11"/>
  <c r="D164" i="11"/>
  <c r="D165" i="11"/>
  <c r="D166" i="11"/>
  <c r="D167" i="11"/>
  <c r="D168" i="11"/>
  <c r="D169" i="11"/>
  <c r="D170" i="11"/>
  <c r="D171" i="11"/>
  <c r="D172" i="11"/>
  <c r="D173" i="11"/>
  <c r="D174" i="11"/>
  <c r="D175" i="11"/>
  <c r="D176" i="11"/>
  <c r="D177" i="11"/>
  <c r="D178" i="11"/>
  <c r="D179" i="11"/>
  <c r="D180" i="11"/>
  <c r="D181" i="11"/>
  <c r="D182" i="11"/>
  <c r="D183" i="11"/>
  <c r="D184" i="11"/>
  <c r="D185" i="11"/>
  <c r="D186" i="11"/>
  <c r="D187" i="11"/>
  <c r="D188" i="11"/>
  <c r="D189" i="11"/>
  <c r="D190" i="11"/>
  <c r="D191" i="11"/>
  <c r="D192" i="11"/>
  <c r="D193" i="11"/>
  <c r="D194" i="11"/>
  <c r="D195" i="11"/>
  <c r="D196" i="11"/>
  <c r="D197" i="11"/>
  <c r="D198" i="11"/>
  <c r="D199" i="11"/>
  <c r="D200" i="11"/>
  <c r="D201" i="11"/>
  <c r="D202" i="11"/>
  <c r="D203" i="11"/>
  <c r="D204" i="11"/>
  <c r="D205" i="11"/>
  <c r="D206" i="11"/>
  <c r="D207" i="11"/>
  <c r="D208" i="11"/>
  <c r="D209" i="11"/>
  <c r="D210" i="11"/>
  <c r="D211" i="11"/>
  <c r="D212" i="11"/>
  <c r="D213" i="11"/>
  <c r="D214" i="11"/>
  <c r="D215" i="11"/>
  <c r="D216" i="11"/>
  <c r="D217" i="11"/>
  <c r="D218" i="11"/>
  <c r="D219" i="11"/>
  <c r="D220" i="11"/>
  <c r="D221" i="11"/>
  <c r="D222" i="11"/>
  <c r="D223" i="11"/>
  <c r="D224" i="11"/>
  <c r="D225" i="11"/>
  <c r="D226" i="11"/>
  <c r="D227" i="11"/>
  <c r="D228" i="11"/>
  <c r="D229" i="11"/>
  <c r="D230" i="11"/>
  <c r="D231" i="11"/>
  <c r="D232" i="11"/>
  <c r="D233" i="11"/>
  <c r="D234" i="11"/>
  <c r="D235" i="11"/>
  <c r="D236" i="11"/>
  <c r="D237" i="11"/>
  <c r="D238" i="11"/>
  <c r="D239" i="11"/>
  <c r="D240" i="11"/>
  <c r="D241" i="11"/>
  <c r="D242" i="11"/>
  <c r="D243" i="11"/>
  <c r="D244" i="11"/>
  <c r="D245" i="11"/>
  <c r="D246" i="11"/>
  <c r="D247" i="11"/>
  <c r="D248" i="11"/>
  <c r="D249" i="11"/>
  <c r="D250" i="11"/>
  <c r="D251" i="11"/>
  <c r="D252" i="11"/>
  <c r="D253" i="11"/>
  <c r="D254" i="11"/>
  <c r="D255" i="11"/>
  <c r="D256" i="11"/>
  <c r="D257" i="11"/>
  <c r="D258" i="11"/>
  <c r="D259" i="11"/>
  <c r="D260" i="11"/>
  <c r="D261" i="11"/>
  <c r="D262" i="11"/>
  <c r="D263" i="11"/>
  <c r="D264" i="11"/>
  <c r="D265" i="11"/>
  <c r="D266" i="11"/>
  <c r="D267" i="11"/>
  <c r="D268" i="11"/>
  <c r="D269" i="11"/>
  <c r="D270" i="11"/>
  <c r="D271" i="11"/>
  <c r="D272" i="11"/>
  <c r="D273" i="11"/>
  <c r="D274" i="11"/>
  <c r="D275" i="11"/>
  <c r="D276" i="11"/>
  <c r="D277" i="11"/>
  <c r="D278" i="11"/>
  <c r="D279" i="11"/>
  <c r="D280" i="11"/>
  <c r="D281" i="11"/>
  <c r="D282" i="11"/>
  <c r="D283" i="11"/>
  <c r="D284" i="11"/>
  <c r="D285" i="11"/>
  <c r="D286" i="11"/>
  <c r="D287" i="11"/>
  <c r="D288" i="11"/>
  <c r="D289" i="11"/>
  <c r="D290" i="11"/>
  <c r="D291" i="11"/>
  <c r="D292" i="11"/>
  <c r="D293" i="11"/>
  <c r="D294" i="11"/>
  <c r="D295" i="11"/>
  <c r="D296" i="11"/>
  <c r="D297" i="11"/>
  <c r="D298" i="11"/>
  <c r="D299" i="11"/>
  <c r="D300" i="11"/>
  <c r="D301" i="11"/>
  <c r="D302" i="11"/>
  <c r="D303" i="11"/>
  <c r="D304" i="11"/>
  <c r="D305" i="11"/>
  <c r="D306" i="11"/>
  <c r="D307" i="11"/>
  <c r="D308" i="11"/>
  <c r="D309" i="11"/>
  <c r="D310" i="11"/>
  <c r="D311" i="11"/>
  <c r="D312" i="11"/>
  <c r="D313" i="11"/>
  <c r="D314" i="11"/>
  <c r="D315" i="11"/>
  <c r="D316" i="11"/>
  <c r="D317" i="11"/>
  <c r="D318" i="11"/>
  <c r="D319" i="11"/>
  <c r="D320" i="11"/>
  <c r="D321" i="11"/>
  <c r="D322" i="11"/>
  <c r="D323" i="11"/>
  <c r="D324" i="11"/>
  <c r="D325" i="11"/>
  <c r="D326" i="11"/>
  <c r="D327" i="11"/>
  <c r="D328" i="11"/>
  <c r="D329" i="11"/>
  <c r="D330" i="11"/>
  <c r="D331" i="11"/>
  <c r="D332" i="11"/>
  <c r="D333" i="11"/>
  <c r="D334" i="11"/>
  <c r="D335" i="11"/>
  <c r="D336" i="11"/>
  <c r="D337" i="11"/>
  <c r="D338" i="11"/>
  <c r="D339" i="11"/>
  <c r="D340" i="11"/>
  <c r="D341" i="11"/>
  <c r="X15" i="1" l="1"/>
  <c r="X16" i="1"/>
  <c r="X17" i="1"/>
  <c r="X18" i="1"/>
  <c r="X19" i="1"/>
  <c r="X20" i="1"/>
  <c r="X21" i="1"/>
  <c r="X22" i="1"/>
  <c r="X23" i="1"/>
  <c r="X24" i="1"/>
  <c r="X25" i="1"/>
  <c r="X26" i="1"/>
  <c r="X27" i="1"/>
  <c r="X28" i="1"/>
  <c r="X29" i="1"/>
  <c r="X30" i="1"/>
  <c r="X31" i="1"/>
  <c r="X32" i="1"/>
  <c r="X33" i="1"/>
  <c r="X34" i="1"/>
  <c r="X35" i="1"/>
  <c r="X36" i="1"/>
  <c r="X37" i="1"/>
  <c r="X38" i="1"/>
  <c r="X39" i="1"/>
  <c r="X40" i="1"/>
  <c r="X41" i="1"/>
  <c r="X42" i="1"/>
  <c r="X43" i="1"/>
  <c r="X44" i="1"/>
  <c r="X45" i="1"/>
  <c r="X46" i="1"/>
  <c r="X47" i="1"/>
  <c r="X48" i="1"/>
  <c r="X49" i="1"/>
  <c r="X50" i="1"/>
  <c r="X51" i="1"/>
  <c r="X52" i="1"/>
  <c r="X53" i="1"/>
  <c r="X54" i="1"/>
  <c r="X55" i="1"/>
  <c r="X56" i="1"/>
  <c r="X57" i="1"/>
  <c r="X58" i="1"/>
  <c r="X59" i="1"/>
  <c r="X60" i="1"/>
  <c r="X61" i="1"/>
  <c r="X62" i="1"/>
  <c r="X63" i="1"/>
  <c r="D3" i="11"/>
  <c r="D4" i="11"/>
  <c r="D5" i="11"/>
  <c r="D6" i="11"/>
  <c r="D7" i="11"/>
  <c r="D8" i="11"/>
  <c r="D9" i="11"/>
  <c r="D10" i="11"/>
  <c r="D11" i="11"/>
  <c r="D12" i="11"/>
  <c r="D13" i="11"/>
  <c r="D14" i="11"/>
  <c r="D15" i="11"/>
  <c r="D16" i="11"/>
  <c r="D17" i="11"/>
  <c r="D18" i="11"/>
  <c r="D19" i="11"/>
  <c r="D20" i="11"/>
  <c r="D21" i="11"/>
  <c r="D23" i="11"/>
  <c r="D24" i="11"/>
  <c r="D26" i="11"/>
  <c r="D27" i="11"/>
  <c r="D29" i="11"/>
  <c r="D30" i="11"/>
  <c r="D32" i="11"/>
  <c r="D33" i="11"/>
  <c r="D35" i="11"/>
  <c r="D36" i="11"/>
  <c r="D38" i="11"/>
  <c r="D39" i="11"/>
  <c r="D41" i="11"/>
  <c r="D42" i="11"/>
  <c r="D44" i="11"/>
  <c r="D45" i="11"/>
  <c r="D47" i="11"/>
  <c r="D48" i="11"/>
  <c r="D49" i="11"/>
  <c r="D50" i="11"/>
  <c r="D51" i="11"/>
  <c r="D52" i="11"/>
  <c r="D53" i="11"/>
  <c r="D2" i="11"/>
  <c r="K12" i="7" l="1"/>
  <c r="W14" i="1"/>
  <c r="N11" i="9"/>
  <c r="K11" i="7"/>
  <c r="W12" i="9"/>
  <c r="N12" i="9"/>
  <c r="M12" i="7"/>
  <c r="M61" i="7"/>
  <c r="M57" i="7"/>
  <c r="M53" i="7"/>
  <c r="M49" i="7"/>
  <c r="M45" i="7"/>
  <c r="M41" i="7"/>
  <c r="M37" i="7"/>
  <c r="M33" i="7"/>
  <c r="M29" i="7"/>
  <c r="M25" i="7"/>
  <c r="M21" i="7"/>
  <c r="M17" i="7"/>
  <c r="N61" i="9"/>
  <c r="N57" i="9"/>
  <c r="N53" i="9"/>
  <c r="N49" i="9"/>
  <c r="N45" i="9"/>
  <c r="N41" i="9"/>
  <c r="N37" i="9"/>
  <c r="N33" i="9"/>
  <c r="N29" i="9"/>
  <c r="N25" i="9"/>
  <c r="N21" i="9"/>
  <c r="N17" i="9"/>
  <c r="N13" i="9"/>
  <c r="M60" i="7"/>
  <c r="M56" i="7"/>
  <c r="M52" i="7"/>
  <c r="M48" i="7"/>
  <c r="M44" i="7"/>
  <c r="M40" i="7"/>
  <c r="M36" i="7"/>
  <c r="M32" i="7"/>
  <c r="M28" i="7"/>
  <c r="M24" i="7"/>
  <c r="M20" i="7"/>
  <c r="M16" i="7"/>
  <c r="W60" i="9"/>
  <c r="W56" i="9"/>
  <c r="W52" i="9"/>
  <c r="W48" i="9"/>
  <c r="W44" i="9"/>
  <c r="W40" i="9"/>
  <c r="W36" i="9"/>
  <c r="W32" i="9"/>
  <c r="W24" i="9"/>
  <c r="W20" i="9"/>
  <c r="W16" i="9"/>
  <c r="N38" i="9"/>
  <c r="N22" i="9"/>
  <c r="N34" i="9"/>
  <c r="N18" i="9"/>
  <c r="N54" i="9"/>
  <c r="N46" i="9"/>
  <c r="N60" i="9"/>
  <c r="N52" i="9"/>
  <c r="N44" i="9"/>
  <c r="N36" i="9"/>
  <c r="N28" i="9"/>
  <c r="N20" i="9"/>
  <c r="W61" i="9"/>
  <c r="W57" i="9"/>
  <c r="W53" i="9"/>
  <c r="W49" i="9"/>
  <c r="W45" i="9"/>
  <c r="W41" i="9"/>
  <c r="W37" i="9"/>
  <c r="W33" i="9"/>
  <c r="W29" i="9"/>
  <c r="W25" i="9"/>
  <c r="W21" i="9"/>
  <c r="W17" i="9"/>
  <c r="M13" i="7"/>
  <c r="M14" i="7"/>
  <c r="M59" i="7"/>
  <c r="M55" i="7"/>
  <c r="M51" i="7"/>
  <c r="M47" i="7"/>
  <c r="M43" i="7"/>
  <c r="M39" i="7"/>
  <c r="M35" i="7"/>
  <c r="M31" i="7"/>
  <c r="M27" i="7"/>
  <c r="M23" i="7"/>
  <c r="M19" i="7"/>
  <c r="K60" i="7"/>
  <c r="K56" i="7"/>
  <c r="K52" i="7"/>
  <c r="K48" i="7"/>
  <c r="K44" i="7"/>
  <c r="K40" i="7"/>
  <c r="K36" i="7"/>
  <c r="K32" i="7"/>
  <c r="K28" i="7"/>
  <c r="K24" i="7"/>
  <c r="K20" i="7"/>
  <c r="K16" i="7"/>
  <c r="K59" i="7"/>
  <c r="K55" i="7"/>
  <c r="K51" i="7"/>
  <c r="K47" i="7"/>
  <c r="K43" i="7"/>
  <c r="K39" i="7"/>
  <c r="K35" i="7"/>
  <c r="K31" i="7"/>
  <c r="K27" i="7"/>
  <c r="K23" i="7"/>
  <c r="K19" i="7"/>
  <c r="K15" i="7"/>
  <c r="N59" i="9"/>
  <c r="N55" i="9"/>
  <c r="N51" i="9"/>
  <c r="N47" i="9"/>
  <c r="N43" i="9"/>
  <c r="N39" i="9"/>
  <c r="N35" i="9"/>
  <c r="N31" i="9"/>
  <c r="N27" i="9"/>
  <c r="N23" i="9"/>
  <c r="N19" i="9"/>
  <c r="N15" i="9"/>
  <c r="K13" i="7"/>
  <c r="M58" i="7"/>
  <c r="M54" i="7"/>
  <c r="M50" i="7"/>
  <c r="M46" i="7"/>
  <c r="M42" i="7"/>
  <c r="M38" i="7"/>
  <c r="M34" i="7"/>
  <c r="M30" i="7"/>
  <c r="M26" i="7"/>
  <c r="M22" i="7"/>
  <c r="M18" i="7"/>
  <c r="K14" i="7"/>
  <c r="W58" i="9"/>
  <c r="W54" i="9"/>
  <c r="W50" i="9"/>
  <c r="W46" i="9"/>
  <c r="W42" i="9"/>
  <c r="W38" i="9"/>
  <c r="W34" i="9"/>
  <c r="W30" i="9"/>
  <c r="W26" i="9"/>
  <c r="W22" i="9"/>
  <c r="W18" i="9"/>
  <c r="W14" i="9"/>
  <c r="N30" i="9"/>
  <c r="N14" i="9"/>
  <c r="N26" i="9"/>
  <c r="N58" i="9"/>
  <c r="N50" i="9"/>
  <c r="N42" i="9"/>
  <c r="N48" i="9"/>
  <c r="N32" i="9"/>
  <c r="N16" i="9"/>
  <c r="W55" i="9"/>
  <c r="W47" i="9"/>
  <c r="W39" i="9"/>
  <c r="W31" i="9"/>
  <c r="W23" i="9"/>
  <c r="W15" i="9"/>
  <c r="M15" i="7"/>
  <c r="K57" i="7"/>
  <c r="K49" i="7"/>
  <c r="K41" i="7"/>
  <c r="K33" i="7"/>
  <c r="K25" i="7"/>
  <c r="K17" i="7"/>
  <c r="K58" i="7"/>
  <c r="K50" i="7"/>
  <c r="K42" i="7"/>
  <c r="K34" i="7"/>
  <c r="K26" i="7"/>
  <c r="K18" i="7"/>
  <c r="N56" i="9"/>
  <c r="N40" i="9"/>
  <c r="N24" i="9"/>
  <c r="W59" i="9"/>
  <c r="W51" i="9"/>
  <c r="W43" i="9"/>
  <c r="W35" i="9"/>
  <c r="W27" i="9"/>
  <c r="W19" i="9"/>
  <c r="W13" i="9"/>
  <c r="K61" i="7"/>
  <c r="K53" i="7"/>
  <c r="K45" i="7"/>
  <c r="K37" i="7"/>
  <c r="K29" i="7"/>
  <c r="K21" i="7"/>
  <c r="K54" i="7"/>
  <c r="K46" i="7"/>
  <c r="K38" i="7"/>
  <c r="K30" i="7"/>
  <c r="K22" i="7"/>
  <c r="N22" i="1"/>
  <c r="N20" i="1"/>
  <c r="N18" i="1"/>
  <c r="N16" i="1"/>
  <c r="N24" i="1"/>
  <c r="N26" i="1"/>
  <c r="N28" i="1"/>
  <c r="N30" i="1"/>
  <c r="N32" i="1"/>
  <c r="N34" i="1"/>
  <c r="N36" i="1"/>
  <c r="N38" i="1"/>
  <c r="N40" i="1"/>
  <c r="N42" i="1"/>
  <c r="N44" i="1"/>
  <c r="N46" i="1"/>
  <c r="N48" i="1"/>
  <c r="N50" i="1"/>
  <c r="N52" i="1"/>
  <c r="N54" i="1"/>
  <c r="N56" i="1"/>
  <c r="N58" i="1"/>
  <c r="N60" i="1"/>
  <c r="N62" i="1"/>
  <c r="N23" i="1"/>
  <c r="N25" i="1"/>
  <c r="N27" i="1"/>
  <c r="N29" i="1"/>
  <c r="N31" i="1"/>
  <c r="N33" i="1"/>
  <c r="N35" i="1"/>
  <c r="N37" i="1"/>
  <c r="N39" i="1"/>
  <c r="N41" i="1"/>
  <c r="N43" i="1"/>
  <c r="N45" i="1"/>
  <c r="N47" i="1"/>
  <c r="N49" i="1"/>
  <c r="N51" i="1"/>
  <c r="N53" i="1"/>
  <c r="N55" i="1"/>
  <c r="N57" i="1"/>
  <c r="N59" i="1"/>
  <c r="N61" i="1"/>
  <c r="N63" i="1"/>
  <c r="N21" i="1"/>
  <c r="N19" i="1"/>
  <c r="N17" i="1"/>
  <c r="N15" i="1"/>
  <c r="W28" i="9"/>
  <c r="M63" i="9" l="1"/>
  <c r="M65" i="1"/>
  <c r="J63" i="7"/>
  <c r="W15" i="1"/>
  <c r="W16" i="1"/>
  <c r="W17"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クール・ネット東京</author>
  </authors>
  <commentList>
    <comment ref="B12" authorId="0" shapeId="0" xr:uid="{1172943D-2A22-4CB5-901B-F67CADED8F2F}">
      <text>
        <r>
          <rPr>
            <sz val="9"/>
            <color indexed="81"/>
            <rFont val="游ゴシック"/>
            <family val="3"/>
            <charset val="128"/>
            <scheme val="minor"/>
          </rPr>
          <t>対応する添付書類にNo.を記載して提出してください。</t>
        </r>
      </text>
    </comment>
    <comment ref="I12" authorId="0" shapeId="0" xr:uid="{CC7E3ECF-9C1A-402D-8437-7C74BE476E4C}">
      <text>
        <r>
          <rPr>
            <sz val="9"/>
            <color indexed="81"/>
            <rFont val="游ゴシック"/>
            <family val="3"/>
            <charset val="128"/>
            <scheme val="minor"/>
          </rPr>
          <t>車検証・標識交付証明書に記載されているとおりに入力してください。</t>
        </r>
      </text>
    </comment>
    <comment ref="J12" authorId="0" shapeId="0" xr:uid="{463E00B3-B318-4141-A98F-F1AF89CDFD6D}">
      <text>
        <r>
          <rPr>
            <sz val="9"/>
            <color indexed="81"/>
            <rFont val="游ゴシック"/>
            <family val="3"/>
            <charset val="128"/>
            <scheme val="minor"/>
          </rPr>
          <t>車検証・標識交付証明書に記載されている登録日を西暦に直して入力してください。</t>
        </r>
      </text>
    </comment>
    <comment ref="K12" authorId="0" shapeId="0" xr:uid="{B07894E1-C005-4097-A3F0-36F0CD4C5957}">
      <text>
        <r>
          <rPr>
            <sz val="9"/>
            <color indexed="81"/>
            <rFont val="游ゴシック"/>
            <family val="3"/>
            <charset val="128"/>
            <scheme val="minor"/>
          </rPr>
          <t>車検証・標識交付証明書に記載されているとおりに入力してください。</t>
        </r>
      </text>
    </comment>
    <comment ref="L12" authorId="0" shapeId="0" xr:uid="{9DFBA1C5-A552-47CE-9119-09D666EEDD6C}">
      <text>
        <r>
          <rPr>
            <sz val="9"/>
            <color indexed="81"/>
            <rFont val="游ゴシック"/>
            <family val="3"/>
            <charset val="128"/>
            <scheme val="minor"/>
          </rPr>
          <t>使用の本拠の位置が23区内であれば「特別区」を、それ以外であれば「その他」を選択してください。</t>
        </r>
      </text>
    </comment>
    <comment ref="N12" authorId="0" shapeId="0" xr:uid="{28C7A2F9-F14D-4D71-A9BE-A2823F6A7EB3}">
      <text>
        <r>
          <rPr>
            <sz val="9"/>
            <color indexed="81"/>
            <rFont val="游ゴシック"/>
            <family val="3"/>
            <charset val="128"/>
            <scheme val="minor"/>
          </rPr>
          <t>EVバイク助成額一覧表を参照し、金額を入力してください。</t>
        </r>
      </text>
    </comment>
    <comment ref="O12" authorId="0" shapeId="0" xr:uid="{2320C0C9-E9D2-428C-A3A7-B9354CBFD57E}">
      <text>
        <r>
          <rPr>
            <sz val="9"/>
            <color indexed="81"/>
            <rFont val="游ゴシック"/>
            <family val="3"/>
            <charset val="128"/>
            <scheme val="minor"/>
          </rPr>
          <t xml:space="preserve">電動バイク充電環境促進事業に申請する場合は「はい」、しない場合は「いいえ」を選択してください。
なお、電動バイク充電環境促進事業については交付申請と同時に申請する場合のみ受け付けます。（事後申請はいかなる理由であっても受け付けません。）
助成対象となる経費は以下の２つです。
・専用充電器の購入費用
・バッテリーシェアリングサービスの契約基本料
</t>
        </r>
      </text>
    </comment>
    <comment ref="P12" authorId="0" shapeId="0" xr:uid="{8ED51CA8-A6E6-4EB7-A143-93F8AE266D01}">
      <text>
        <r>
          <rPr>
            <sz val="9"/>
            <color indexed="81"/>
            <rFont val="游ゴシック"/>
            <family val="3"/>
            <charset val="128"/>
            <scheme val="minor"/>
          </rPr>
          <t>電動バイク充電環境促進事業で申請する助成対象経費をプルダウンから選択してください。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クール・ネット東京</author>
  </authors>
  <commentList>
    <comment ref="B10" authorId="0" shapeId="0" xr:uid="{B494A13B-404E-4F46-B96F-8D0A50870BA1}">
      <text>
        <r>
          <rPr>
            <sz val="9"/>
            <color indexed="81"/>
            <rFont val="游ゴシック"/>
            <family val="3"/>
            <charset val="128"/>
            <scheme val="minor"/>
          </rPr>
          <t>対応する添付書類にNo.を記載して提出してください。</t>
        </r>
      </text>
    </comment>
    <comment ref="I10" authorId="0" shapeId="0" xr:uid="{893B9664-4E7B-44D0-8212-499DDABF376B}">
      <text>
        <r>
          <rPr>
            <sz val="9"/>
            <color indexed="81"/>
            <rFont val="游ゴシック"/>
            <family val="3"/>
            <charset val="128"/>
            <scheme val="minor"/>
          </rPr>
          <t>使用の本拠の位置が23区内であれば「特別区」を、それ以外であれば「その他」を選択してください。</t>
        </r>
      </text>
    </comment>
    <comment ref="K10" authorId="0" shapeId="0" xr:uid="{07FBA433-6748-46EB-9F1F-CE30E5C7090D}">
      <text>
        <r>
          <rPr>
            <sz val="9"/>
            <color indexed="81"/>
            <rFont val="游ゴシック"/>
            <family val="3"/>
            <charset val="128"/>
            <scheme val="minor"/>
          </rPr>
          <t>EVバイク助成額一覧表を参照し、金額を入力してください。</t>
        </r>
      </text>
    </comment>
    <comment ref="L10" authorId="0" shapeId="0" xr:uid="{457874F0-6D63-4CDA-A9C9-37C5F6879EA2}">
      <text>
        <r>
          <rPr>
            <sz val="9"/>
            <color indexed="81"/>
            <rFont val="游ゴシック"/>
            <family val="3"/>
            <charset val="128"/>
            <scheme val="minor"/>
          </rPr>
          <t xml:space="preserve">電動バイク充電環境促進事業に申請する場合は「はい」、しない場合は「いいえ」を選択してください。
なお、電動バイク充電環境促進事業については交付申請と同時に申請する場合のみ受け付けます。（事後申請はいかなる理由であっても受け付けません。）
助成対象となる経費は以下の２つです。
・専用充電器の購入費用
・バッテリーシェアリングサービスの契約基本料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クール・ネット東京</author>
  </authors>
  <commentList>
    <comment ref="B10" authorId="0" shapeId="0" xr:uid="{B71A8BEA-DDCA-46BF-8C85-311E61B608FC}">
      <text>
        <r>
          <rPr>
            <sz val="9"/>
            <color indexed="81"/>
            <rFont val="游ゴシック"/>
            <family val="3"/>
            <charset val="128"/>
            <scheme val="minor"/>
          </rPr>
          <t>対応する添付書類にNo.を記載して提出してください。</t>
        </r>
      </text>
    </comment>
    <comment ref="I10" authorId="0" shapeId="0" xr:uid="{A6E919E1-D60E-4A97-AA04-161C90FCBC8C}">
      <text>
        <r>
          <rPr>
            <sz val="9"/>
            <color indexed="81"/>
            <rFont val="游ゴシック"/>
            <family val="3"/>
            <charset val="128"/>
            <scheme val="minor"/>
          </rPr>
          <t>車検証・標識交付証明書に記載されているとおりに入力してください。</t>
        </r>
      </text>
    </comment>
    <comment ref="J10" authorId="0" shapeId="0" xr:uid="{8CDA1414-FA5F-404E-8D69-F9C0C5B49CA6}">
      <text>
        <r>
          <rPr>
            <sz val="9"/>
            <color indexed="81"/>
            <rFont val="游ゴシック"/>
            <family val="3"/>
            <charset val="128"/>
            <scheme val="minor"/>
          </rPr>
          <t>車検証・標識交付証明書に記載されている登録日を西暦に直して入力してください。</t>
        </r>
      </text>
    </comment>
    <comment ref="K10" authorId="0" shapeId="0" xr:uid="{F901702D-D8B8-4757-958B-60B35E3EB47B}">
      <text>
        <r>
          <rPr>
            <sz val="9"/>
            <color indexed="81"/>
            <rFont val="游ゴシック"/>
            <family val="3"/>
            <charset val="128"/>
            <scheme val="minor"/>
          </rPr>
          <t>車検証・標識交付証明書に記載されているとおりに入力してください。</t>
        </r>
      </text>
    </comment>
    <comment ref="L10" authorId="0" shapeId="0" xr:uid="{CADAAF21-4F4B-4AFD-BF8C-F29A8A081236}">
      <text>
        <r>
          <rPr>
            <sz val="9"/>
            <color indexed="81"/>
            <rFont val="游ゴシック"/>
            <family val="3"/>
            <charset val="128"/>
            <scheme val="minor"/>
          </rPr>
          <t>使用の本拠の位置が23区内であれば「特別区」を、それ以外であれば「その他」を選択してください。</t>
        </r>
      </text>
    </comment>
    <comment ref="O10" authorId="0" shapeId="0" xr:uid="{7055C172-8222-41E5-B1C6-EA31C7BC4565}">
      <text>
        <r>
          <rPr>
            <sz val="9"/>
            <color indexed="81"/>
            <rFont val="游ゴシック"/>
            <family val="3"/>
            <charset val="128"/>
            <scheme val="minor"/>
          </rPr>
          <t>電動バイク充電環境促進事業に申請する場合は「はい」、しない場合は「いいえ」を選択してください。
なお、電動バイク充電環境促進事業については交付申請と同時に申請した場合のみ受け付けます。（事後申請はいかなる理由であっても受け付けません。）</t>
        </r>
      </text>
    </comment>
    <comment ref="P10" authorId="0" shapeId="0" xr:uid="{A116811F-950F-4C93-8E88-EC0C6B572DB4}">
      <text>
        <r>
          <rPr>
            <sz val="9"/>
            <color indexed="81"/>
            <rFont val="游ゴシック"/>
            <family val="3"/>
            <charset val="128"/>
            <scheme val="minor"/>
          </rPr>
          <t>電動バイク充電環境促進事業で申請する助成対象経費をプルダウンから選択してください。</t>
        </r>
      </text>
    </comment>
  </commentList>
</comments>
</file>

<file path=xl/sharedStrings.xml><?xml version="1.0" encoding="utf-8"?>
<sst xmlns="http://schemas.openxmlformats.org/spreadsheetml/2006/main" count="818" uniqueCount="243">
  <si>
    <t>例</t>
    <rPh sb="0" eb="1">
      <t>レイ</t>
    </rPh>
    <phoneticPr fontId="2"/>
  </si>
  <si>
    <t>東京都新宿区西新宿●丁目●-●</t>
    <rPh sb="3" eb="5">
      <t>シンジュク</t>
    </rPh>
    <rPh sb="6" eb="9">
      <t>ニシシンジュク</t>
    </rPh>
    <phoneticPr fontId="2"/>
  </si>
  <si>
    <t>円</t>
    <rPh sb="0" eb="1">
      <t>エン</t>
    </rPh>
    <phoneticPr fontId="3"/>
  </si>
  <si>
    <t>yyyy/mm/dd</t>
    <phoneticPr fontId="2"/>
  </si>
  <si>
    <t>EF●●-1000●●●</t>
    <phoneticPr fontId="2"/>
  </si>
  <si>
    <t>特別区</t>
    <rPh sb="0" eb="3">
      <t>トクベツク</t>
    </rPh>
    <phoneticPr fontId="2"/>
  </si>
  <si>
    <t>EV</t>
    <phoneticPr fontId="2"/>
  </si>
  <si>
    <t>日産</t>
  </si>
  <si>
    <t>GLM</t>
  </si>
  <si>
    <t>アパテックモーターズ</t>
  </si>
  <si>
    <t>ASF</t>
  </si>
  <si>
    <t>ヒョンデ</t>
  </si>
  <si>
    <t>アバルト</t>
  </si>
  <si>
    <t>ロールスロイス</t>
  </si>
  <si>
    <t>ランドローバー</t>
  </si>
  <si>
    <t>MINI</t>
  </si>
  <si>
    <t>ジャガー</t>
  </si>
  <si>
    <t>シトロエン</t>
  </si>
  <si>
    <t>ジープ</t>
  </si>
  <si>
    <t>HW ELECTRO</t>
  </si>
  <si>
    <t>三菱</t>
  </si>
  <si>
    <t>FOMM</t>
  </si>
  <si>
    <t>FIAT</t>
  </si>
  <si>
    <t>レクサス</t>
  </si>
  <si>
    <t>メルセデス・ベンツ</t>
  </si>
  <si>
    <t>マツダ</t>
  </si>
  <si>
    <t>ホンダ</t>
  </si>
  <si>
    <t>ボルボ</t>
  </si>
  <si>
    <t>ポルシェ</t>
  </si>
  <si>
    <t>プジョー</t>
  </si>
  <si>
    <t>フォルクスワーゲン</t>
  </si>
  <si>
    <t>ヒュンダイ</t>
  </si>
  <si>
    <t>BYD</t>
  </si>
  <si>
    <t>BMW</t>
  </si>
  <si>
    <t>トヨタ</t>
  </si>
  <si>
    <t>テスラ</t>
  </si>
  <si>
    <t>DS</t>
  </si>
  <si>
    <t>スバル</t>
  </si>
  <si>
    <t>アウディ</t>
  </si>
  <si>
    <t>EVモーターズ・ジャパン</t>
    <phoneticPr fontId="2"/>
  </si>
  <si>
    <t>日本エレクトライク</t>
    <phoneticPr fontId="2"/>
  </si>
  <si>
    <t>ａｉｄｅａ</t>
    <phoneticPr fontId="2"/>
  </si>
  <si>
    <t>ホンダ</t>
    <phoneticPr fontId="2"/>
  </si>
  <si>
    <t>スズキ</t>
    <phoneticPr fontId="2"/>
  </si>
  <si>
    <t>ヤマハ</t>
    <phoneticPr fontId="2"/>
  </si>
  <si>
    <t>カワサキ</t>
    <phoneticPr fontId="2"/>
  </si>
  <si>
    <t>プロト</t>
    <phoneticPr fontId="2"/>
  </si>
  <si>
    <t>トヨタ</t>
    <phoneticPr fontId="2"/>
  </si>
  <si>
    <t>トヨタ車体</t>
    <phoneticPr fontId="2"/>
  </si>
  <si>
    <t>EVバイク</t>
  </si>
  <si>
    <t>メーカー名（わナンバー以外バイク）</t>
    <phoneticPr fontId="2"/>
  </si>
  <si>
    <t>メーカー名(車）</t>
    <phoneticPr fontId="2"/>
  </si>
  <si>
    <t xml:space="preserve"> </t>
    <phoneticPr fontId="2"/>
  </si>
  <si>
    <t>ZAD-EF07</t>
  </si>
  <si>
    <t>&lt;申請にあたっての注意事項＞</t>
    <rPh sb="1" eb="3">
      <t>シンセイ</t>
    </rPh>
    <rPh sb="9" eb="13">
      <t>チュウイジコウ</t>
    </rPh>
    <phoneticPr fontId="2"/>
  </si>
  <si>
    <t>アルファロメオ</t>
    <phoneticPr fontId="2"/>
  </si>
  <si>
    <t>タジマ</t>
    <phoneticPr fontId="2"/>
  </si>
  <si>
    <t>ロータス</t>
    <phoneticPr fontId="2"/>
  </si>
  <si>
    <t>PHEV</t>
    <phoneticPr fontId="2"/>
  </si>
  <si>
    <t>FCV</t>
    <phoneticPr fontId="2"/>
  </si>
  <si>
    <t>区分</t>
    <rPh sb="0" eb="2">
      <t>クブン</t>
    </rPh>
    <phoneticPr fontId="2"/>
  </si>
  <si>
    <t>助成額</t>
    <rPh sb="0" eb="3">
      <t>ジョセイガク</t>
    </rPh>
    <phoneticPr fontId="2"/>
  </si>
  <si>
    <t>個人</t>
    <rPh sb="0" eb="2">
      <t>コジン</t>
    </rPh>
    <phoneticPr fontId="2"/>
  </si>
  <si>
    <t>R5　法人・個人事業主</t>
    <rPh sb="3" eb="5">
      <t>ホウジン</t>
    </rPh>
    <rPh sb="6" eb="11">
      <t>コジンジギョウヌシ</t>
    </rPh>
    <phoneticPr fontId="2"/>
  </si>
  <si>
    <t>給電機能　※４</t>
    <rPh sb="0" eb="2">
      <t>キュウデン</t>
    </rPh>
    <rPh sb="2" eb="4">
      <t>キノウ</t>
    </rPh>
    <phoneticPr fontId="2"/>
  </si>
  <si>
    <t>有</t>
    <rPh sb="0" eb="1">
      <t>ア</t>
    </rPh>
    <phoneticPr fontId="2"/>
  </si>
  <si>
    <t>無</t>
    <rPh sb="0" eb="1">
      <t>ナシ</t>
    </rPh>
    <phoneticPr fontId="2"/>
  </si>
  <si>
    <t>EV有</t>
    <rPh sb="2" eb="3">
      <t>アリ</t>
    </rPh>
    <phoneticPr fontId="2"/>
  </si>
  <si>
    <t>EV無</t>
    <rPh sb="2" eb="3">
      <t>ナ</t>
    </rPh>
    <phoneticPr fontId="2"/>
  </si>
  <si>
    <t>PHEV有</t>
    <rPh sb="4" eb="5">
      <t>アリ</t>
    </rPh>
    <phoneticPr fontId="2"/>
  </si>
  <si>
    <t>PHEV無</t>
    <rPh sb="4" eb="5">
      <t>ナ</t>
    </rPh>
    <phoneticPr fontId="2"/>
  </si>
  <si>
    <t>FCV有</t>
    <rPh sb="3" eb="4">
      <t>アリ</t>
    </rPh>
    <phoneticPr fontId="2"/>
  </si>
  <si>
    <t>FCV無</t>
    <rPh sb="3" eb="4">
      <t>ナ</t>
    </rPh>
    <phoneticPr fontId="2"/>
  </si>
  <si>
    <t>交付
申請額（バイク）</t>
    <phoneticPr fontId="2"/>
  </si>
  <si>
    <t>交付申請額計（バイク）</t>
    <phoneticPr fontId="2"/>
  </si>
  <si>
    <t>（車検証・標識交付証明書をもとに記載）</t>
    <rPh sb="5" eb="12">
      <t>ヒョウシキコウフショウメイショ</t>
    </rPh>
    <phoneticPr fontId="10"/>
  </si>
  <si>
    <t>R6</t>
    <phoneticPr fontId="2"/>
  </si>
  <si>
    <t>R7</t>
    <phoneticPr fontId="2"/>
  </si>
  <si>
    <t>メーカー販売実績</t>
    <rPh sb="4" eb="8">
      <t>ハンバイジッセキ</t>
    </rPh>
    <phoneticPr fontId="2"/>
  </si>
  <si>
    <t>ラインナップ</t>
    <phoneticPr fontId="2"/>
  </si>
  <si>
    <t>GX評価</t>
    <rPh sb="2" eb="4">
      <t>ヒョウカ</t>
    </rPh>
    <phoneticPr fontId="2"/>
  </si>
  <si>
    <t>上乗せ合計</t>
    <rPh sb="0" eb="2">
      <t>ウワノ</t>
    </rPh>
    <rPh sb="3" eb="5">
      <t>ゴウケイ</t>
    </rPh>
    <phoneticPr fontId="2"/>
  </si>
  <si>
    <t>購入日</t>
    <rPh sb="0" eb="3">
      <t>コウニュウビ</t>
    </rPh>
    <phoneticPr fontId="2"/>
  </si>
  <si>
    <t>契約開始日</t>
    <rPh sb="0" eb="2">
      <t>ケイヤク</t>
    </rPh>
    <rPh sb="2" eb="4">
      <t>カイシ</t>
    </rPh>
    <rPh sb="4" eb="5">
      <t>ビ</t>
    </rPh>
    <phoneticPr fontId="2"/>
  </si>
  <si>
    <t>契約ID</t>
    <rPh sb="0" eb="2">
      <t>ケイヤク</t>
    </rPh>
    <phoneticPr fontId="2"/>
  </si>
  <si>
    <t>契約プラン名</t>
    <rPh sb="0" eb="2">
      <t>ケイヤク</t>
    </rPh>
    <rPh sb="5" eb="6">
      <t>メイ</t>
    </rPh>
    <phoneticPr fontId="2"/>
  </si>
  <si>
    <t>IDタグ番号</t>
    <rPh sb="4" eb="6">
      <t>バンゴウ</t>
    </rPh>
    <phoneticPr fontId="2"/>
  </si>
  <si>
    <t>助成対象経費</t>
    <rPh sb="0" eb="6">
      <t>ジョセイタイショウケイヒ</t>
    </rPh>
    <phoneticPr fontId="2"/>
  </si>
  <si>
    <t>はい</t>
    <phoneticPr fontId="2"/>
  </si>
  <si>
    <t>交付申請額計（バイク充電）</t>
    <rPh sb="10" eb="12">
      <t>ジュウデン</t>
    </rPh>
    <phoneticPr fontId="2"/>
  </si>
  <si>
    <t>ランボルギーニ</t>
    <phoneticPr fontId="2"/>
  </si>
  <si>
    <t>型式</t>
  </si>
  <si>
    <t>日本エレクトライク</t>
  </si>
  <si>
    <t>ZAD-AA45</t>
  </si>
  <si>
    <t>ZAD-CF45</t>
  </si>
  <si>
    <t>ZAD-AA86</t>
  </si>
  <si>
    <t>ZAD-EF08</t>
  </si>
  <si>
    <t>ZAD-EF09</t>
  </si>
  <si>
    <t>ZAD-EF13</t>
  </si>
  <si>
    <t>ZAD-EF14</t>
  </si>
  <si>
    <t>ZAD-EF16</t>
  </si>
  <si>
    <t>ZAD-EF10</t>
  </si>
  <si>
    <t>ZAD-EF11</t>
  </si>
  <si>
    <t>ZAD-EF12</t>
  </si>
  <si>
    <t>スズキ</t>
  </si>
  <si>
    <t>ZAD-CZ81A</t>
  </si>
  <si>
    <t>ヤマハ</t>
  </si>
  <si>
    <t>EC-03</t>
  </si>
  <si>
    <t>ZAD-SY06J</t>
  </si>
  <si>
    <t>E-Vino</t>
  </si>
  <si>
    <t>ZAD-SY11J</t>
  </si>
  <si>
    <t>カワサキ</t>
  </si>
  <si>
    <t>ZAD-NX011A</t>
  </si>
  <si>
    <t>Z e-1</t>
  </si>
  <si>
    <t>C+pod</t>
  </si>
  <si>
    <t>ZAD-RMV11</t>
  </si>
  <si>
    <t>トヨタ車体</t>
  </si>
  <si>
    <t>ZAD-TAK30-BS</t>
  </si>
  <si>
    <t>グレード</t>
    <phoneticPr fontId="6"/>
  </si>
  <si>
    <t>定価(円)
※2</t>
  </si>
  <si>
    <t>コムスB・COM  ベーシック</t>
  </si>
  <si>
    <t>コムスB・COM  デッキ</t>
  </si>
  <si>
    <t>ZAD-TAK30-KS</t>
  </si>
  <si>
    <t>コムスB・COM  デリバリー</t>
  </si>
  <si>
    <t>ZAD-TAK30-DS</t>
  </si>
  <si>
    <t>コムスP・COM</t>
  </si>
  <si>
    <t>ZAD-TAK30-PD</t>
  </si>
  <si>
    <t>EV モーターズ・ジャパン</t>
  </si>
  <si>
    <t>エレクトライク  マヒンドラTREO ZOR PU</t>
  </si>
  <si>
    <t>エレクトライク  マヒンドラTREO ZOR FB</t>
  </si>
  <si>
    <t>エレクトライク  マヒンドラTREO ZOR DV</t>
  </si>
  <si>
    <t>aidea</t>
  </si>
  <si>
    <t>AA-Cargo β8</t>
  </si>
  <si>
    <t>AA-Cargo α4</t>
  </si>
  <si>
    <t>Ninja e-1</t>
  </si>
  <si>
    <t>プロト</t>
  </si>
  <si>
    <t>PEV600</t>
  </si>
  <si>
    <t>ZAD-PEV11</t>
  </si>
  <si>
    <t>BENLY e: ⅠMPP e:セット</t>
  </si>
  <si>
    <t>BENLY e: Ⅰ予備バッテリー2個 セット  MPP e:セット</t>
  </si>
  <si>
    <t>BENLY e: ⅠプロMPP e:セット</t>
  </si>
  <si>
    <t>BENLY e: Ⅰプロ予備バッテリー2個 セット  MPP e:セット</t>
  </si>
  <si>
    <t>BENLY e: Ⅰプロ2MPP e:セット</t>
  </si>
  <si>
    <t>BENLY e: Ⅰプロ2予備バッテリー2個 セット  MPP e:セット</t>
  </si>
  <si>
    <t>BENLY e: ⅡMPP e:セット</t>
  </si>
  <si>
    <t>BENLY e: Ⅱ予備バッテリー2個 セット  MPP e:セット</t>
  </si>
  <si>
    <t>BENLY e: ⅡプロMPP e:セット</t>
  </si>
  <si>
    <t>BENLY e: Ⅱプロ予備バッテリー2個 セット  MPP e:セット</t>
  </si>
  <si>
    <t>BENLY e: Ⅱプロ2MPP e:セット</t>
  </si>
  <si>
    <t>BENLY e: Ⅱプロ2予備バッテリー2個 セット  MPP e:セット</t>
  </si>
  <si>
    <t>EM1 e:MPP e:  1個</t>
  </si>
  <si>
    <t>EM1 e:予備バッテリーMPP e: 1個セット</t>
  </si>
  <si>
    <t>GYRO e:MPP e:セット</t>
  </si>
  <si>
    <t>GYRO e:予備バッテリー2個 セット  MPP e:セット</t>
  </si>
  <si>
    <t>GYRO CANOPY e:MPP e:セット</t>
  </si>
  <si>
    <t>GYRO CANOPY e:予備バッテリー2個 セット  MPP e:セット</t>
  </si>
  <si>
    <t>e-Let's</t>
  </si>
  <si>
    <t>e-Let's W</t>
  </si>
  <si>
    <t>E-Vino（車台番号：004081以降）</t>
  </si>
  <si>
    <t>メーカー名</t>
    <rPh sb="4" eb="5">
      <t>メイ</t>
    </rPh>
    <phoneticPr fontId="2"/>
  </si>
  <si>
    <t>不明(EVモーターズ・ジャパン)</t>
    <phoneticPr fontId="2"/>
  </si>
  <si>
    <t>不明(日本エレクトライク)</t>
    <phoneticPr fontId="2"/>
  </si>
  <si>
    <t>合体</t>
    <rPh sb="0" eb="2">
      <t>ガッタイ</t>
    </rPh>
    <phoneticPr fontId="2"/>
  </si>
  <si>
    <t>年度</t>
    <rPh sb="0" eb="2">
      <t>ネンド</t>
    </rPh>
    <phoneticPr fontId="2"/>
  </si>
  <si>
    <t>金額</t>
    <rPh sb="0" eb="2">
      <t>キンガク</t>
    </rPh>
    <phoneticPr fontId="6"/>
  </si>
  <si>
    <t>ZAD-NX011A</t>
    <phoneticPr fontId="2"/>
  </si>
  <si>
    <t>Z e-1</t>
    <phoneticPr fontId="2"/>
  </si>
  <si>
    <t>BENLY e: Ⅰプロ2MPP e:セット</t>
    <phoneticPr fontId="2"/>
  </si>
  <si>
    <t>　　助成対象車両（EVバイク）に関する情報</t>
    <rPh sb="2" eb="8">
      <t>ジョセイタイショウシャリョウ</t>
    </rPh>
    <rPh sb="16" eb="17">
      <t>カン</t>
    </rPh>
    <rPh sb="19" eb="21">
      <t>ジョウホウ</t>
    </rPh>
    <phoneticPr fontId="3"/>
  </si>
  <si>
    <t>ミニカー</t>
  </si>
  <si>
    <t>　助成対象車両（EVバイク）に関する情報</t>
    <rPh sb="1" eb="7">
      <t>ジョセイタイショウシャリョウ</t>
    </rPh>
    <rPh sb="15" eb="16">
      <t>カン</t>
    </rPh>
    <rPh sb="18" eb="20">
      <t>ジョウホウ</t>
    </rPh>
    <phoneticPr fontId="3"/>
  </si>
  <si>
    <t>　助成対象車両（EVバイク）に関する情報</t>
    <phoneticPr fontId="3"/>
  </si>
  <si>
    <t>スタンダードプラン</t>
    <phoneticPr fontId="2"/>
  </si>
  <si>
    <t>専用充電器の購入</t>
    <phoneticPr fontId="2"/>
  </si>
  <si>
    <t>BENLY e: Ⅰ　バッテリー無し</t>
    <rPh sb="16" eb="17">
      <t>ナ</t>
    </rPh>
    <phoneticPr fontId="2"/>
  </si>
  <si>
    <t>BENLY e: Ⅰプロ　バッテリー無し</t>
    <rPh sb="18" eb="19">
      <t>ナ</t>
    </rPh>
    <phoneticPr fontId="2"/>
  </si>
  <si>
    <t>BENLY e: Ⅱ　バッテリー無し</t>
    <rPh sb="16" eb="17">
      <t>ナ</t>
    </rPh>
    <phoneticPr fontId="2"/>
  </si>
  <si>
    <t>BENLY e: Ⅱプロ　バッテリー無し</t>
    <rPh sb="18" eb="19">
      <t>ナ</t>
    </rPh>
    <phoneticPr fontId="2"/>
  </si>
  <si>
    <t>BENLY e: Ⅱプロ2　バッテリー無し</t>
    <rPh sb="19" eb="20">
      <t>ナ</t>
    </rPh>
    <phoneticPr fontId="2"/>
  </si>
  <si>
    <t>BENLY e: Ⅰプロ2　バッテリー無し</t>
    <rPh sb="19" eb="20">
      <t>ナ</t>
    </rPh>
    <phoneticPr fontId="2"/>
  </si>
  <si>
    <t>EM1 e:　バッテリー無し</t>
    <rPh sb="12" eb="13">
      <t>ナ</t>
    </rPh>
    <phoneticPr fontId="2"/>
  </si>
  <si>
    <t>GYRO e:　バッテリー無し</t>
    <rPh sb="13" eb="14">
      <t>ナ</t>
    </rPh>
    <phoneticPr fontId="2"/>
  </si>
  <si>
    <t>車両種別※プルダウンより選択（バイク）</t>
  </si>
  <si>
    <t>メーカー名
※プルダウンより選択（バイク）</t>
  </si>
  <si>
    <t>型式（バイク）</t>
  </si>
  <si>
    <t>車名・グレード（バイク）</t>
  </si>
  <si>
    <t>車体番号（バイク）</t>
  </si>
  <si>
    <t>車両種別
※プルダウンより選択（バイク）</t>
  </si>
  <si>
    <t>登録番号（ナンバー）（バイク）</t>
  </si>
  <si>
    <t>使用の本拠の位置（バイク）</t>
  </si>
  <si>
    <t>使用の本拠の位置（予定）（バイク）</t>
  </si>
  <si>
    <t>車台番号（バイク）</t>
  </si>
  <si>
    <t>ZAD-EF13</t>
    <phoneticPr fontId="2"/>
  </si>
  <si>
    <t>ZAD-EF14</t>
    <phoneticPr fontId="2"/>
  </si>
  <si>
    <t>ZAD-EF16</t>
    <phoneticPr fontId="2"/>
  </si>
  <si>
    <t>Bange</t>
    <phoneticPr fontId="2"/>
  </si>
  <si>
    <t>Bange-R</t>
    <phoneticPr fontId="2"/>
  </si>
  <si>
    <t>Bange-P</t>
    <phoneticPr fontId="2"/>
  </si>
  <si>
    <t>Bange-F</t>
    <phoneticPr fontId="2"/>
  </si>
  <si>
    <t>Bange</t>
    <phoneticPr fontId="2"/>
  </si>
  <si>
    <t>Bange-R</t>
    <phoneticPr fontId="2"/>
  </si>
  <si>
    <t>Bange-P</t>
    <phoneticPr fontId="2"/>
  </si>
  <si>
    <t>Bange-F</t>
    <phoneticPr fontId="2"/>
  </si>
  <si>
    <t>aidea AA-wiz PRO α</t>
    <phoneticPr fontId="2"/>
  </si>
  <si>
    <t>aidea AA-wiz PRO JP α</t>
    <phoneticPr fontId="2"/>
  </si>
  <si>
    <t>aidea AA-wiz α</t>
    <phoneticPr fontId="2"/>
  </si>
  <si>
    <t>aidea AA-wiz PRO α</t>
    <phoneticPr fontId="2"/>
  </si>
  <si>
    <t>aidea AA-wiz PRO JP α</t>
    <phoneticPr fontId="2"/>
  </si>
  <si>
    <t>GYRO CANOPY e:　バッテリー無し</t>
    <phoneticPr fontId="2"/>
  </si>
  <si>
    <t>列2</t>
  </si>
  <si>
    <t>車両本体価格（税抜）（バイク）</t>
    <phoneticPr fontId="2"/>
  </si>
  <si>
    <t>初度登録日等（バイク）</t>
    <rPh sb="5" eb="6">
      <t>トウ</t>
    </rPh>
    <phoneticPr fontId="2"/>
  </si>
  <si>
    <t>GYRO e:MPP e:セット</t>
    <phoneticPr fontId="2"/>
  </si>
  <si>
    <t>CUV e:MPP e:セット</t>
    <phoneticPr fontId="2"/>
  </si>
  <si>
    <t>ZAD-EF18</t>
    <phoneticPr fontId="2"/>
  </si>
  <si>
    <t>GYRO e:予備バッテリー2個 セット  MPP e:セット</t>
    <phoneticPr fontId="2"/>
  </si>
  <si>
    <t>CUV e:MPP e:予備バッテリー2個 セット  MPP e:セット</t>
  </si>
  <si>
    <t>CUV e:MPP e:予備バッテリー2個 セット  MPP e:セット</t>
    <phoneticPr fontId="2"/>
  </si>
  <si>
    <t>練馬300わ1234</t>
    <phoneticPr fontId="2"/>
  </si>
  <si>
    <t>CUV e:　バッテリー無し</t>
    <rPh sb="12" eb="13">
      <t>ナ</t>
    </rPh>
    <phoneticPr fontId="2"/>
  </si>
  <si>
    <t>CUV e:　バッテリー無し</t>
    <phoneticPr fontId="2"/>
  </si>
  <si>
    <t>・１回の申請で最大５０台までまとめて申請することが可能です。（オンライン申請フォームは１申請あたりの添付容量に制限があります。容量を超える場合は、２回以上に分けて申請してください。）</t>
    <rPh sb="2" eb="3">
      <t>カイ</t>
    </rPh>
    <rPh sb="4" eb="6">
      <t>シンセイ</t>
    </rPh>
    <rPh sb="7" eb="9">
      <t>サイダイ</t>
    </rPh>
    <rPh sb="11" eb="12">
      <t>ダイ</t>
    </rPh>
    <rPh sb="18" eb="20">
      <t>シンセイ</t>
    </rPh>
    <rPh sb="25" eb="27">
      <t>カノウ</t>
    </rPh>
    <rPh sb="36" eb="38">
      <t>シンセイ</t>
    </rPh>
    <rPh sb="44" eb="46">
      <t>シンセイ</t>
    </rPh>
    <rPh sb="50" eb="54">
      <t>テンプヨウリョウ</t>
    </rPh>
    <rPh sb="55" eb="57">
      <t>セイゲン</t>
    </rPh>
    <rPh sb="63" eb="65">
      <t>ヨウリョウ</t>
    </rPh>
    <rPh sb="66" eb="67">
      <t>コ</t>
    </rPh>
    <rPh sb="69" eb="71">
      <t>バアイ</t>
    </rPh>
    <rPh sb="74" eb="75">
      <t>カイ</t>
    </rPh>
    <rPh sb="75" eb="77">
      <t>イジョウ</t>
    </rPh>
    <rPh sb="78" eb="79">
      <t>ワ</t>
    </rPh>
    <rPh sb="81" eb="83">
      <t>シンセイ</t>
    </rPh>
    <phoneticPr fontId="2"/>
  </si>
  <si>
    <t>・本申請様式の車両情報の並び順と申請時の添付資料の並び順は必ず同じにし、添付資料の右上に、下記入力欄B列のNo.を、該当する資料に明記した上で添付してください。</t>
    <rPh sb="1" eb="2">
      <t>ホン</t>
    </rPh>
    <rPh sb="2" eb="4">
      <t>シンセイ</t>
    </rPh>
    <rPh sb="4" eb="6">
      <t>ヨウシキ</t>
    </rPh>
    <rPh sb="7" eb="11">
      <t>シャリョウジョウホウ</t>
    </rPh>
    <rPh sb="12" eb="13">
      <t>ナラ</t>
    </rPh>
    <rPh sb="14" eb="15">
      <t>ジュン</t>
    </rPh>
    <rPh sb="16" eb="18">
      <t>シンセイ</t>
    </rPh>
    <rPh sb="18" eb="19">
      <t>ジ</t>
    </rPh>
    <rPh sb="20" eb="24">
      <t>テンプシリョウ</t>
    </rPh>
    <rPh sb="25" eb="26">
      <t>ナラ</t>
    </rPh>
    <rPh sb="27" eb="28">
      <t>ジュン</t>
    </rPh>
    <rPh sb="29" eb="30">
      <t>カナラ</t>
    </rPh>
    <rPh sb="31" eb="32">
      <t>オナ</t>
    </rPh>
    <rPh sb="36" eb="40">
      <t>テンプシリョウ</t>
    </rPh>
    <rPh sb="41" eb="43">
      <t>ミギウエ</t>
    </rPh>
    <rPh sb="45" eb="47">
      <t>カキ</t>
    </rPh>
    <rPh sb="47" eb="49">
      <t>ニュウリョク</t>
    </rPh>
    <rPh sb="49" eb="50">
      <t>ラン</t>
    </rPh>
    <rPh sb="51" eb="52">
      <t>レツ</t>
    </rPh>
    <rPh sb="58" eb="60">
      <t>ガイトウ</t>
    </rPh>
    <rPh sb="65" eb="67">
      <t>メイキ</t>
    </rPh>
    <rPh sb="69" eb="70">
      <t>ウエ</t>
    </rPh>
    <rPh sb="71" eb="73">
      <t>テンプ</t>
    </rPh>
    <phoneticPr fontId="2"/>
  </si>
  <si>
    <t>・複数台申請で通常契約とリース契約が混在する場合、契約形態ごとに分けて申請してください。</t>
  </si>
  <si>
    <t>・C列から右へ順番に入力してください。（正しい金額が表示されない場合があります）</t>
    <rPh sb="2" eb="3">
      <t>レツ</t>
    </rPh>
    <rPh sb="5" eb="6">
      <t>ミギ</t>
    </rPh>
    <rPh sb="7" eb="9">
      <t>ジュンバン</t>
    </rPh>
    <rPh sb="10" eb="12">
      <t>ニュウリョク</t>
    </rPh>
    <rPh sb="20" eb="21">
      <t>タダ</t>
    </rPh>
    <rPh sb="23" eb="25">
      <t>キンガク</t>
    </rPh>
    <rPh sb="26" eb="28">
      <t>ヒョウジ</t>
    </rPh>
    <rPh sb="32" eb="34">
      <t>バアイ</t>
    </rPh>
    <phoneticPr fontId="2"/>
  </si>
  <si>
    <t>・グレーアウトする項目は記載不要です。</t>
    <rPh sb="9" eb="11">
      <t>コウモク</t>
    </rPh>
    <rPh sb="12" eb="14">
      <t>キサイ</t>
    </rPh>
    <rPh sb="14" eb="16">
      <t>フヨウ</t>
    </rPh>
    <phoneticPr fontId="2"/>
  </si>
  <si>
    <r>
      <t xml:space="preserve">No.
</t>
    </r>
    <r>
      <rPr>
        <sz val="10"/>
        <color theme="1"/>
        <rFont val="游ゴシック"/>
        <family val="3"/>
        <charset val="128"/>
        <scheme val="minor"/>
      </rPr>
      <t>（バイク）</t>
    </r>
    <phoneticPr fontId="2"/>
  </si>
  <si>
    <t>型式
（バイク）</t>
    <phoneticPr fontId="2"/>
  </si>
  <si>
    <t>特別区/その他
（バイク）</t>
    <phoneticPr fontId="2"/>
  </si>
  <si>
    <t>電動バイク充電環境促進事業の申請有無</t>
    <rPh sb="14" eb="18">
      <t>シンセイウム</t>
    </rPh>
    <phoneticPr fontId="2"/>
  </si>
  <si>
    <t>助成対象経費の種別</t>
    <rPh sb="0" eb="6">
      <t>ジョセイタイショウケイヒ</t>
    </rPh>
    <rPh sb="7" eb="9">
      <t>シュベツ</t>
    </rPh>
    <phoneticPr fontId="2"/>
  </si>
  <si>
    <t>No.
（バイク）</t>
    <phoneticPr fontId="2"/>
  </si>
  <si>
    <t>初度登録等予定日
（バイク）</t>
    <rPh sb="4" eb="5">
      <t>トウ</t>
    </rPh>
    <phoneticPr fontId="2"/>
  </si>
  <si>
    <t>交付
申請額
（バイク）</t>
    <phoneticPr fontId="2"/>
  </si>
  <si>
    <t>車両種別※プルダウンより選択
（バイク）</t>
    <phoneticPr fontId="2"/>
  </si>
  <si>
    <t>電動バイク充電環境促進事業の申請有無</t>
    <rPh sb="14" eb="18">
      <t>シンセイウム</t>
    </rPh>
    <phoneticPr fontId="34"/>
  </si>
  <si>
    <t>助成対象経費の種別</t>
    <rPh sb="0" eb="6">
      <t>ジョセイタイショウケイヒ</t>
    </rPh>
    <rPh sb="7" eb="9">
      <t>シュベツ</t>
    </rPh>
    <phoneticPr fontId="34"/>
  </si>
  <si>
    <r>
      <t>・</t>
    </r>
    <r>
      <rPr>
        <b/>
        <u/>
        <sz val="16"/>
        <color rgb="FFFF0000"/>
        <rFont val="游ゴシック"/>
        <family val="3"/>
        <charset val="128"/>
        <scheme val="minor"/>
      </rPr>
      <t>電動バイク充電環境促進事業の申請を行う場合は、O列（申請有無）で必ず「はい」を選択してください。</t>
    </r>
    <rPh sb="1" eb="3">
      <t>デンドウ</t>
    </rPh>
    <rPh sb="6" eb="14">
      <t>ジュウデンカンキョウソクシンジギョウ</t>
    </rPh>
    <rPh sb="15" eb="17">
      <t>シンセイ</t>
    </rPh>
    <rPh sb="18" eb="19">
      <t>オコナ</t>
    </rPh>
    <rPh sb="20" eb="22">
      <t>バアイ</t>
    </rPh>
    <rPh sb="25" eb="26">
      <t>レツ</t>
    </rPh>
    <rPh sb="27" eb="29">
      <t>シンセイ</t>
    </rPh>
    <rPh sb="29" eb="31">
      <t>ウム</t>
    </rPh>
    <rPh sb="33" eb="34">
      <t>カナラ</t>
    </rPh>
    <rPh sb="40" eb="42">
      <t>センタク</t>
    </rPh>
    <phoneticPr fontId="2"/>
  </si>
  <si>
    <t>・１回の申請で最大５０台までまとめて申請することが可能です。（オンライン申請フォームは１申請あたりの添付容量に制限があります。容量を超える場合は、２回以上に分けて申請してください。）</t>
    <rPh sb="2" eb="3">
      <t>カイ</t>
    </rPh>
    <rPh sb="4" eb="6">
      <t>シンセイ</t>
    </rPh>
    <rPh sb="7" eb="9">
      <t>サイダイ</t>
    </rPh>
    <rPh sb="11" eb="12">
      <t>ダイ</t>
    </rPh>
    <rPh sb="18" eb="20">
      <t>シンセイ</t>
    </rPh>
    <rPh sb="25" eb="27">
      <t>カノウ</t>
    </rPh>
    <rPh sb="36" eb="38">
      <t>シンセイ</t>
    </rPh>
    <rPh sb="44" eb="46">
      <t>シンセイ</t>
    </rPh>
    <rPh sb="50" eb="54">
      <t>テンプヨウリョウ</t>
    </rPh>
    <rPh sb="55" eb="57">
      <t>セイゲン</t>
    </rPh>
    <rPh sb="63" eb="65">
      <t>ヨウリョウ</t>
    </rPh>
    <rPh sb="66" eb="67">
      <t>コ</t>
    </rPh>
    <rPh sb="69" eb="71">
      <t>バアイ</t>
    </rPh>
    <rPh sb="74" eb="75">
      <t>カイ</t>
    </rPh>
    <rPh sb="75" eb="77">
      <t>イジョウ</t>
    </rPh>
    <rPh sb="78" eb="79">
      <t>ワ</t>
    </rPh>
    <rPh sb="81" eb="83">
      <t>シンセイ</t>
    </rPh>
    <phoneticPr fontId="19"/>
  </si>
  <si>
    <t>・本申請様式の車両情報の並び順と申請時の添付資料の並び順は必ず同じにし、添付資料の右上に、下記入力欄B列のNo.を、該当する資料に明記した上で添付してください。</t>
    <rPh sb="1" eb="2">
      <t>ホン</t>
    </rPh>
    <rPh sb="2" eb="4">
      <t>シンセイ</t>
    </rPh>
    <rPh sb="4" eb="6">
      <t>ヨウシキ</t>
    </rPh>
    <rPh sb="7" eb="11">
      <t>シャリョウジョウホウ</t>
    </rPh>
    <rPh sb="12" eb="13">
      <t>ナラ</t>
    </rPh>
    <rPh sb="14" eb="15">
      <t>ジュン</t>
    </rPh>
    <rPh sb="16" eb="18">
      <t>シンセイ</t>
    </rPh>
    <rPh sb="18" eb="19">
      <t>ジ</t>
    </rPh>
    <rPh sb="20" eb="24">
      <t>テンプシリョウ</t>
    </rPh>
    <rPh sb="25" eb="26">
      <t>ナラ</t>
    </rPh>
    <rPh sb="27" eb="28">
      <t>ジュン</t>
    </rPh>
    <rPh sb="29" eb="30">
      <t>カナラ</t>
    </rPh>
    <rPh sb="31" eb="32">
      <t>オナ</t>
    </rPh>
    <rPh sb="36" eb="40">
      <t>テンプシリョウ</t>
    </rPh>
    <rPh sb="41" eb="43">
      <t>ミギウエ</t>
    </rPh>
    <rPh sb="45" eb="47">
      <t>カキ</t>
    </rPh>
    <rPh sb="47" eb="49">
      <t>ニュウリョク</t>
    </rPh>
    <rPh sb="49" eb="50">
      <t>ラン</t>
    </rPh>
    <rPh sb="51" eb="52">
      <t>レツ</t>
    </rPh>
    <rPh sb="58" eb="60">
      <t>ガイトウ</t>
    </rPh>
    <rPh sb="65" eb="67">
      <t>メイキ</t>
    </rPh>
    <rPh sb="69" eb="70">
      <t>ウエ</t>
    </rPh>
    <rPh sb="71" eb="73">
      <t>テンプ</t>
    </rPh>
    <phoneticPr fontId="19"/>
  </si>
  <si>
    <t>・C列から右へ順番に入力してください。（正しい金額が表示されない場合があります）</t>
    <rPh sb="2" eb="3">
      <t>レツ</t>
    </rPh>
    <rPh sb="5" eb="6">
      <t>ミギ</t>
    </rPh>
    <rPh sb="7" eb="9">
      <t>ジュンバン</t>
    </rPh>
    <rPh sb="10" eb="12">
      <t>ニュウリョク</t>
    </rPh>
    <rPh sb="20" eb="21">
      <t>タダ</t>
    </rPh>
    <rPh sb="23" eb="25">
      <t>キンガク</t>
    </rPh>
    <rPh sb="26" eb="28">
      <t>ヒョウジ</t>
    </rPh>
    <rPh sb="32" eb="34">
      <t>バアイ</t>
    </rPh>
    <phoneticPr fontId="19"/>
  </si>
  <si>
    <r>
      <t>・</t>
    </r>
    <r>
      <rPr>
        <b/>
        <u/>
        <sz val="16"/>
        <color rgb="FFFF0000"/>
        <rFont val="游ゴシック"/>
        <family val="3"/>
        <charset val="128"/>
        <scheme val="minor"/>
      </rPr>
      <t>電動バイク充電環境促進事業の申請を行う場合は、L列（申請有無）で必ず「はい」を選択してください。</t>
    </r>
    <rPh sb="1" eb="3">
      <t>デンドウ</t>
    </rPh>
    <rPh sb="6" eb="14">
      <t>ジュウデンカンキョウソクシンジギョウ</t>
    </rPh>
    <rPh sb="15" eb="17">
      <t>シンセイ</t>
    </rPh>
    <rPh sb="18" eb="19">
      <t>オコナ</t>
    </rPh>
    <rPh sb="20" eb="22">
      <t>バアイ</t>
    </rPh>
    <rPh sb="25" eb="26">
      <t>レツ</t>
    </rPh>
    <rPh sb="27" eb="29">
      <t>シンセイ</t>
    </rPh>
    <rPh sb="29" eb="31">
      <t>ウム</t>
    </rPh>
    <rPh sb="33" eb="34">
      <t>カナラ</t>
    </rPh>
    <rPh sb="40" eb="42">
      <t>センタク</t>
    </rPh>
    <phoneticPr fontId="19"/>
  </si>
  <si>
    <t>・グレーアウトする項目は記載不要です。</t>
    <rPh sb="9" eb="11">
      <t>コウモク</t>
    </rPh>
    <rPh sb="12" eb="14">
      <t>キサイ</t>
    </rPh>
    <rPh sb="14" eb="16">
      <t>フヨウ</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</si>
</sst>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游ゴシック"/>
      <family val="3"/>
      <charset val="128"/>
      <scheme val="minor"/>
    </font>
    <font>
      <sz val="12"/>
      <color theme="1"/>
      <name val="游ゴシック"/>
      <family val="2"/>
      <scheme val="minor"/>
    </font>
    <font>
      <sz val="12"/>
      <color theme="1"/>
      <name val="游ゴシック"/>
      <family val="3"/>
      <charset val="128"/>
      <scheme val="minor"/>
    </font>
    <font>
      <sz val="6"/>
      <name val="ＭＳ Ｐゴシック"/>
      <family val="3"/>
      <charset val="128"/>
    </font>
    <font>
      <sz val="22"/>
      <color theme="1"/>
      <name val="游ゴシック"/>
      <family val="3"/>
      <charset val="128"/>
      <scheme val="minor"/>
    </font>
    <font>
      <sz val="22"/>
      <color theme="1"/>
      <name val="游ゴシック"/>
      <family val="2"/>
      <charset val="128"/>
      <scheme val="minor"/>
    </font>
    <font>
      <sz val="16"/>
      <color theme="1"/>
      <name val="游ゴシック"/>
      <family val="3"/>
      <charset val="128"/>
      <scheme val="minor"/>
    </font>
    <font>
      <sz val="10"/>
      <color theme="1"/>
      <name val="ＭＳ 明朝"/>
      <family val="1"/>
      <charset val="128"/>
    </font>
    <font>
      <sz val="16"/>
      <color theme="1"/>
      <name val="游ゴシック"/>
      <family val="2"/>
      <charset val="128"/>
      <scheme val="minor"/>
    </font>
    <font>
      <sz val="16"/>
      <color theme="1"/>
      <name val="游ゴシック"/>
      <family val="2"/>
      <scheme val="minor"/>
    </font>
    <font>
      <sz val="11"/>
      <color theme="1"/>
      <name val="游ゴシック"/>
      <family val="3"/>
      <charset val="128"/>
      <scheme val="minor"/>
    </font>
    <font>
      <b/>
      <sz val="11"/>
      <color rgb="FFFF0000"/>
      <name val="游ゴシック"/>
      <family val="3"/>
      <charset val="128"/>
      <scheme val="minor"/>
    </font>
    <font>
      <b/>
      <sz val="16"/>
      <color rgb="FFFF0000"/>
      <name val="游ゴシック"/>
      <family val="3"/>
      <charset val="128"/>
      <scheme val="minor"/>
    </font>
    <font>
      <b/>
      <sz val="11"/>
      <color indexed="10"/>
      <name val="游ゴシック"/>
      <family val="3"/>
      <charset val="128"/>
      <scheme val="minor"/>
    </font>
    <font>
      <b/>
      <sz val="16"/>
      <color indexed="10"/>
      <name val="游ゴシック"/>
      <family val="3"/>
      <charset val="128"/>
      <scheme val="minor"/>
    </font>
    <font>
      <b/>
      <sz val="12"/>
      <color indexed="10"/>
      <name val="游ゴシック"/>
      <family val="3"/>
      <charset val="128"/>
      <scheme val="minor"/>
    </font>
    <font>
      <sz val="11"/>
      <color rgb="FF000000"/>
      <name val="メイリオ"/>
      <family val="3"/>
      <charset val="128"/>
    </font>
    <font>
      <sz val="11"/>
      <name val="メイリオ"/>
      <family val="3"/>
      <charset val="128"/>
    </font>
    <font>
      <sz val="11"/>
      <color theme="1"/>
      <name val="メイリオ"/>
      <family val="3"/>
      <charset val="128"/>
    </font>
    <font>
      <sz val="11"/>
      <name val="游ゴシック"/>
      <family val="3"/>
      <charset val="128"/>
      <scheme val="minor"/>
    </font>
    <font>
      <sz val="12"/>
      <color rgb="FF1D1C1A"/>
      <name val="游ゴシック"/>
      <family val="3"/>
      <charset val="128"/>
      <scheme val="minor"/>
    </font>
    <font>
      <sz val="10"/>
      <color rgb="FF000000"/>
      <name val="ＭＳ Ｐゴシック"/>
      <family val="3"/>
      <charset val="128"/>
    </font>
    <font>
      <sz val="10"/>
      <color rgb="FF000000"/>
      <name val="Consolas"/>
      <family val="3"/>
    </font>
    <font>
      <sz val="10"/>
      <color rgb="FF000000"/>
      <name val="ＭＳ Ｐゴシック"/>
      <family val="1"/>
      <charset val="128"/>
    </font>
    <font>
      <sz val="10"/>
      <color rgb="FF1D1C1A"/>
      <name val="游ゴシック"/>
      <family val="3"/>
      <charset val="128"/>
      <scheme val="minor"/>
    </font>
    <font>
      <sz val="12"/>
      <name val="游ゴシック"/>
      <family val="3"/>
      <charset val="128"/>
      <scheme val="minor"/>
    </font>
    <font>
      <b/>
      <sz val="22"/>
      <color theme="1"/>
      <name val="游ゴシック"/>
      <family val="3"/>
      <charset val="128"/>
      <scheme val="minor"/>
    </font>
    <font>
      <b/>
      <u/>
      <sz val="16"/>
      <color rgb="FFFF0000"/>
      <name val="游ゴシック"/>
      <family val="3"/>
      <charset val="128"/>
      <scheme val="minor"/>
    </font>
    <font>
      <sz val="10"/>
      <color theme="1"/>
      <name val="游ゴシック"/>
      <family val="3"/>
      <charset val="128"/>
      <scheme val="minor"/>
    </font>
    <font>
      <sz val="9"/>
      <color indexed="81"/>
      <name val="游ゴシック"/>
      <family val="3"/>
      <charset val="128"/>
      <scheme val="minor"/>
    </font>
    <font>
      <sz val="12"/>
      <color rgb="FF000000"/>
      <name val="游ゴシック"/>
      <family val="3"/>
      <charset val="128"/>
    </font>
    <font>
      <sz val="6"/>
      <name val="游ゴシック"/>
      <family val="2"/>
      <charset val="128"/>
    </font>
  </fonts>
  <fills count="10">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2"/>
        <bgColor indexed="64"/>
      </patternFill>
    </fill>
    <fill>
      <patternFill patternType="solid">
        <fgColor rgb="FFB8D3EF"/>
        <bgColor rgb="FF000000"/>
      </patternFill>
    </fill>
  </fills>
  <borders count="45">
    <border>
      <left/>
      <right/>
      <top/>
      <bottom/>
      <diagonal/>
    </border>
    <border>
      <left style="thin">
        <color auto="1"/>
      </left>
      <right style="thin">
        <color auto="1"/>
      </right>
      <top style="dotted">
        <color theme="0" tint="-0.499984740745262"/>
      </top>
      <bottom style="dotted">
        <color theme="0" tint="-0.499984740745262"/>
      </bottom>
      <diagonal/>
    </border>
    <border>
      <left style="thin">
        <color indexed="64"/>
      </left>
      <right style="medium">
        <color indexed="64"/>
      </right>
      <top/>
      <bottom style="dotted">
        <color theme="0" tint="-0.499984740745262"/>
      </bottom>
      <diagonal/>
    </border>
    <border>
      <left style="medium">
        <color indexed="64"/>
      </left>
      <right style="thin">
        <color indexed="64"/>
      </right>
      <top/>
      <bottom style="dotted">
        <color theme="0" tint="-0.499984740745262"/>
      </bottom>
      <diagonal/>
    </border>
    <border>
      <left style="thin">
        <color indexed="64"/>
      </left>
      <right style="thin">
        <color indexed="64"/>
      </right>
      <top/>
      <bottom style="dotted">
        <color theme="0" tint="-0.499984740745262"/>
      </bottom>
      <diagonal/>
    </border>
    <border>
      <left style="thin">
        <color auto="1"/>
      </left>
      <right style="thin">
        <color auto="1"/>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style="medium">
        <color indexed="64"/>
      </top>
      <bottom style="thin">
        <color indexed="64"/>
      </bottom>
      <diagonal/>
    </border>
    <border>
      <left style="thin">
        <color auto="1"/>
      </left>
      <right style="thin">
        <color auto="1"/>
      </right>
      <top style="medium">
        <color indexed="64"/>
      </top>
      <bottom style="thin">
        <color indexed="64"/>
      </bottom>
      <diagonal/>
    </border>
    <border>
      <left style="thin">
        <color auto="1"/>
      </left>
      <right style="medium">
        <color indexed="64"/>
      </right>
      <top style="medium">
        <color indexed="64"/>
      </top>
      <bottom style="thin">
        <color indexed="64"/>
      </bottom>
      <diagonal/>
    </border>
    <border>
      <left style="medium">
        <color indexed="64"/>
      </left>
      <right style="thin">
        <color auto="1"/>
      </right>
      <top style="thin">
        <color indexed="64"/>
      </top>
      <bottom style="double">
        <color indexed="64"/>
      </bottom>
      <diagonal/>
    </border>
    <border>
      <left style="thin">
        <color auto="1"/>
      </left>
      <right style="thin">
        <color auto="1"/>
      </right>
      <top style="thin">
        <color indexed="64"/>
      </top>
      <bottom style="double">
        <color indexed="64"/>
      </bottom>
      <diagonal/>
    </border>
    <border>
      <left style="thin">
        <color auto="1"/>
      </left>
      <right style="medium">
        <color indexed="64"/>
      </right>
      <top style="thin">
        <color indexed="64"/>
      </top>
      <bottom style="double">
        <color indexed="64"/>
      </bottom>
      <diagonal/>
    </border>
    <border>
      <left style="double">
        <color indexed="64"/>
      </left>
      <right style="double">
        <color indexed="64"/>
      </right>
      <top style="double">
        <color indexed="64"/>
      </top>
      <bottom style="double">
        <color indexed="64"/>
      </bottom>
      <diagonal/>
    </border>
    <border>
      <left style="thin">
        <color auto="1"/>
      </left>
      <right/>
      <top style="medium">
        <color indexed="64"/>
      </top>
      <bottom style="thin">
        <color indexed="64"/>
      </bottom>
      <diagonal/>
    </border>
    <border>
      <left style="thin">
        <color auto="1"/>
      </left>
      <right/>
      <top style="thin">
        <color indexed="64"/>
      </top>
      <bottom style="double">
        <color indexed="64"/>
      </bottom>
      <diagonal/>
    </border>
    <border>
      <left style="thin">
        <color indexed="64"/>
      </left>
      <right/>
      <top/>
      <bottom style="dotted">
        <color theme="0" tint="-0.499984740745262"/>
      </bottom>
      <diagonal/>
    </border>
    <border>
      <left/>
      <right style="thin">
        <color auto="1"/>
      </right>
      <top style="medium">
        <color indexed="64"/>
      </top>
      <bottom style="thin">
        <color indexed="64"/>
      </bottom>
      <diagonal/>
    </border>
    <border>
      <left/>
      <right style="thin">
        <color auto="1"/>
      </right>
      <top style="thin">
        <color indexed="64"/>
      </top>
      <bottom style="double">
        <color indexed="64"/>
      </bottom>
      <diagonal/>
    </border>
    <border>
      <left/>
      <right style="thin">
        <color indexed="64"/>
      </right>
      <top/>
      <bottom style="dotted">
        <color theme="0" tint="-0.499984740745262"/>
      </bottom>
      <diagonal/>
    </border>
    <border>
      <left/>
      <right/>
      <top style="thick">
        <color auto="1"/>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dotted">
        <color theme="0" tint="-0.499984740745262"/>
      </top>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thin">
        <color indexed="64"/>
      </top>
      <bottom style="double">
        <color indexed="64"/>
      </bottom>
      <diagonal/>
    </border>
    <border>
      <left style="thin">
        <color auto="1"/>
      </left>
      <right style="medium">
        <color indexed="64"/>
      </right>
      <top style="dotted">
        <color theme="0" tint="-0.499984740745262"/>
      </top>
      <bottom style="dotted">
        <color theme="0" tint="-0.499984740745262"/>
      </bottom>
      <diagonal/>
    </border>
    <border>
      <left style="thin">
        <color auto="1"/>
      </left>
      <right style="medium">
        <color indexed="64"/>
      </right>
      <top/>
      <bottom style="medium">
        <color indexed="64"/>
      </bottom>
      <diagonal/>
    </border>
    <border>
      <left style="medium">
        <color indexed="64"/>
      </left>
      <right style="thin">
        <color indexed="64"/>
      </right>
      <top style="dotted">
        <color theme="0" tint="-0.499984740745262"/>
      </top>
      <bottom style="medium">
        <color indexed="64"/>
      </bottom>
      <diagonal/>
    </border>
    <border>
      <left style="thin">
        <color indexed="64"/>
      </left>
      <right style="thin">
        <color indexed="64"/>
      </right>
      <top style="dotted">
        <color theme="0" tint="-0.499984740745262"/>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dotted">
        <color indexed="64"/>
      </bottom>
      <diagonal/>
    </border>
    <border>
      <left/>
      <right style="medium">
        <color indexed="64"/>
      </right>
      <top style="dotted">
        <color indexed="64"/>
      </top>
      <bottom style="dotted">
        <color indexed="64"/>
      </bottom>
      <diagonal/>
    </border>
    <border>
      <left/>
      <right style="medium">
        <color indexed="64"/>
      </right>
      <top/>
      <bottom style="dotted">
        <color indexed="64"/>
      </bottom>
      <diagonal/>
    </border>
    <border>
      <left/>
      <right style="medium">
        <color indexed="64"/>
      </right>
      <top style="thin">
        <color indexed="64"/>
      </top>
      <bottom style="double">
        <color indexed="64"/>
      </bottom>
      <diagonal/>
    </border>
    <border>
      <left/>
      <right style="medium">
        <color indexed="64"/>
      </right>
      <top style="dotted">
        <color indexed="64"/>
      </top>
      <bottom style="medium">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149">
    <xf numFmtId="0" fontId="0" fillId="0" borderId="0" xfId="0">
      <alignment vertical="center"/>
    </xf>
    <xf numFmtId="0" fontId="5" fillId="0" borderId="1" xfId="1" applyFont="1" applyBorder="1" applyProtection="1">
      <alignment vertical="center"/>
      <protection locked="0"/>
    </xf>
    <xf numFmtId="14" fontId="5" fillId="0" borderId="1" xfId="1" applyNumberFormat="1" applyFont="1" applyBorder="1" applyProtection="1">
      <alignment vertical="center"/>
      <protection locked="0"/>
    </xf>
    <xf numFmtId="0" fontId="5" fillId="0" borderId="4" xfId="1" applyFont="1" applyBorder="1" applyProtection="1">
      <alignment vertical="center"/>
      <protection locked="0"/>
    </xf>
    <xf numFmtId="14" fontId="5" fillId="0" borderId="4" xfId="1" applyNumberFormat="1" applyFont="1" applyBorder="1" applyProtection="1">
      <alignment vertical="center"/>
      <protection locked="0"/>
    </xf>
    <xf numFmtId="0" fontId="5" fillId="0" borderId="5" xfId="1" applyFont="1" applyBorder="1" applyProtection="1">
      <alignment vertical="center"/>
      <protection locked="0"/>
    </xf>
    <xf numFmtId="14" fontId="5" fillId="0" borderId="5" xfId="1" applyNumberFormat="1" applyFont="1" applyBorder="1" applyProtection="1">
      <alignment vertical="center"/>
      <protection locked="0"/>
    </xf>
    <xf numFmtId="0" fontId="5" fillId="0" borderId="1" xfId="1" applyFont="1" applyBorder="1" applyAlignment="1" applyProtection="1">
      <alignment vertical="center" wrapText="1"/>
      <protection locked="0"/>
    </xf>
    <xf numFmtId="0" fontId="19" fillId="0" borderId="28" xfId="0" applyFont="1" applyBorder="1" applyAlignment="1">
      <alignment horizontal="left" vertical="top"/>
    </xf>
    <xf numFmtId="38" fontId="19" fillId="0" borderId="28" xfId="3" applyFont="1" applyFill="1" applyBorder="1" applyAlignment="1">
      <alignment horizontal="right" vertical="top"/>
    </xf>
    <xf numFmtId="0" fontId="20" fillId="0" borderId="28" xfId="0" applyFont="1" applyBorder="1" applyAlignment="1">
      <alignment vertical="center" wrapText="1"/>
    </xf>
    <xf numFmtId="0" fontId="20" fillId="0" borderId="28" xfId="0" applyFont="1" applyBorder="1" applyAlignment="1">
      <alignment horizontal="left" vertical="top" wrapText="1"/>
    </xf>
    <xf numFmtId="0" fontId="20" fillId="0" borderId="28" xfId="0" applyFont="1" applyBorder="1" applyAlignment="1">
      <alignment vertical="top" wrapText="1"/>
    </xf>
    <xf numFmtId="0" fontId="21" fillId="0" borderId="0" xfId="0" applyFont="1">
      <alignment vertical="center"/>
    </xf>
    <xf numFmtId="0" fontId="21" fillId="0" borderId="27" xfId="0" applyFont="1" applyBorder="1">
      <alignment vertical="center"/>
    </xf>
    <xf numFmtId="0" fontId="0" fillId="0" borderId="28" xfId="0" applyBorder="1">
      <alignment vertical="center"/>
    </xf>
    <xf numFmtId="38" fontId="0" fillId="0" borderId="28" xfId="3" applyFont="1" applyBorder="1">
      <alignment vertical="center"/>
    </xf>
    <xf numFmtId="0" fontId="22" fillId="7" borderId="28" xfId="0" applyFont="1" applyFill="1" applyBorder="1" applyAlignment="1">
      <alignment horizontal="center" vertical="center"/>
    </xf>
    <xf numFmtId="0" fontId="18" fillId="0" borderId="4" xfId="1" applyFont="1" applyBorder="1" applyProtection="1">
      <alignment vertical="center"/>
      <protection locked="0"/>
    </xf>
    <xf numFmtId="0" fontId="5" fillId="0" borderId="4" xfId="1" applyFont="1" applyBorder="1" applyAlignment="1" applyProtection="1">
      <alignment vertical="center" wrapText="1"/>
      <protection locked="0"/>
    </xf>
    <xf numFmtId="0" fontId="5" fillId="0" borderId="29" xfId="1" applyFont="1" applyBorder="1" applyAlignment="1" applyProtection="1">
      <alignment vertical="center" wrapText="1"/>
      <protection locked="0"/>
    </xf>
    <xf numFmtId="0" fontId="23" fillId="0" borderId="4" xfId="1" applyFont="1" applyBorder="1" applyProtection="1">
      <alignment vertical="center"/>
      <protection locked="0"/>
    </xf>
    <xf numFmtId="38" fontId="21" fillId="0" borderId="0" xfId="3" applyFont="1">
      <alignment vertical="center"/>
    </xf>
    <xf numFmtId="38" fontId="5" fillId="0" borderId="23" xfId="3" applyFont="1" applyBorder="1" applyAlignment="1" applyProtection="1">
      <alignment vertical="center" wrapText="1"/>
      <protection locked="0"/>
    </xf>
    <xf numFmtId="0" fontId="0" fillId="0" borderId="0" xfId="0" applyAlignment="1">
      <alignment horizontal="left" vertical="top"/>
    </xf>
    <xf numFmtId="0" fontId="24" fillId="0" borderId="0" xfId="0" applyFont="1" applyAlignment="1">
      <alignment horizontal="left" vertical="top"/>
    </xf>
    <xf numFmtId="3" fontId="0" fillId="0" borderId="0" xfId="0" applyNumberFormat="1" applyAlignment="1">
      <alignment horizontal="left" vertical="top"/>
    </xf>
    <xf numFmtId="3" fontId="25" fillId="0" borderId="0" xfId="0" applyNumberFormat="1" applyFont="1" applyAlignment="1">
      <alignment horizontal="left" vertical="center"/>
    </xf>
    <xf numFmtId="1" fontId="0" fillId="0" borderId="0" xfId="0" applyNumberFormat="1" applyAlignment="1">
      <alignment horizontal="left" vertical="top"/>
    </xf>
    <xf numFmtId="0" fontId="26" fillId="0" borderId="0" xfId="0" applyFont="1" applyAlignment="1">
      <alignment horizontal="left" vertical="top"/>
    </xf>
    <xf numFmtId="0" fontId="27" fillId="0" borderId="4" xfId="1" applyFont="1" applyBorder="1" applyProtection="1">
      <alignment vertical="center"/>
      <protection locked="0"/>
    </xf>
    <xf numFmtId="0" fontId="28" fillId="0" borderId="4" xfId="1" applyFont="1" applyBorder="1" applyProtection="1">
      <alignment vertical="center"/>
      <protection locked="0"/>
    </xf>
    <xf numFmtId="14" fontId="18" fillId="0" borderId="4" xfId="1" applyNumberFormat="1" applyFont="1" applyBorder="1" applyProtection="1">
      <alignment vertical="center"/>
      <protection locked="0"/>
    </xf>
    <xf numFmtId="14" fontId="18" fillId="0" borderId="36" xfId="1" applyNumberFormat="1" applyFont="1" applyBorder="1" applyProtection="1">
      <alignment vertical="center"/>
      <protection locked="0"/>
    </xf>
    <xf numFmtId="0" fontId="28" fillId="0" borderId="35" xfId="1" applyFont="1" applyBorder="1" applyProtection="1">
      <alignment vertical="center"/>
      <protection locked="0"/>
    </xf>
    <xf numFmtId="0" fontId="28" fillId="0" borderId="36" xfId="1" applyFont="1" applyBorder="1" applyProtection="1">
      <alignment vertical="center"/>
      <protection locked="0"/>
    </xf>
    <xf numFmtId="0" fontId="18" fillId="0" borderId="36" xfId="1" applyFont="1" applyBorder="1" applyProtection="1">
      <alignment vertical="center"/>
      <protection locked="0"/>
    </xf>
    <xf numFmtId="0" fontId="0" fillId="0" borderId="12" xfId="0" applyBorder="1" applyAlignment="1">
      <alignment horizontal="left" vertical="top"/>
    </xf>
    <xf numFmtId="3" fontId="0" fillId="0" borderId="12" xfId="0" applyNumberFormat="1" applyBorder="1" applyAlignment="1">
      <alignment horizontal="left" vertical="top"/>
    </xf>
    <xf numFmtId="3" fontId="25" fillId="0" borderId="12" xfId="0" applyNumberFormat="1" applyFont="1" applyBorder="1" applyAlignment="1">
      <alignment horizontal="left" vertical="center"/>
    </xf>
    <xf numFmtId="0" fontId="27" fillId="0" borderId="5" xfId="1" applyFont="1" applyBorder="1" applyProtection="1">
      <alignment vertical="center"/>
      <protection locked="0"/>
    </xf>
    <xf numFmtId="0" fontId="5" fillId="0" borderId="36" xfId="1" applyFont="1" applyBorder="1" applyAlignment="1" applyProtection="1">
      <alignment vertical="center" wrapText="1"/>
      <protection locked="0"/>
    </xf>
    <xf numFmtId="38" fontId="5" fillId="5" borderId="2" xfId="2" applyFont="1" applyFill="1" applyBorder="1" applyProtection="1">
      <alignment vertical="center"/>
    </xf>
    <xf numFmtId="38" fontId="5" fillId="5" borderId="4" xfId="2" applyFont="1" applyFill="1" applyBorder="1" applyProtection="1">
      <alignment vertical="center"/>
    </xf>
    <xf numFmtId="38" fontId="5" fillId="5" borderId="5" xfId="2" applyFont="1" applyFill="1" applyBorder="1" applyProtection="1">
      <alignment vertical="center"/>
    </xf>
    <xf numFmtId="0" fontId="1" fillId="2" borderId="0" xfId="1" applyFill="1" applyProtection="1">
      <alignment vertical="center"/>
      <protection locked="0"/>
    </xf>
    <xf numFmtId="0" fontId="11" fillId="2" borderId="20" xfId="1" applyFont="1" applyFill="1" applyBorder="1" applyAlignment="1" applyProtection="1">
      <alignment horizontal="left" vertical="center"/>
      <protection locked="0"/>
    </xf>
    <xf numFmtId="0" fontId="11" fillId="2" borderId="30" xfId="1" applyFont="1" applyFill="1" applyBorder="1" applyAlignment="1" applyProtection="1">
      <alignment horizontal="center" vertical="center"/>
      <protection locked="0"/>
    </xf>
    <xf numFmtId="0" fontId="1" fillId="2" borderId="31" xfId="1" applyFill="1" applyBorder="1" applyProtection="1">
      <alignment vertical="center"/>
      <protection locked="0"/>
    </xf>
    <xf numFmtId="0" fontId="11" fillId="2" borderId="31" xfId="1" applyFont="1" applyFill="1" applyBorder="1" applyAlignment="1" applyProtection="1">
      <alignment horizontal="left" vertical="center"/>
      <protection locked="0"/>
    </xf>
    <xf numFmtId="0" fontId="11" fillId="2" borderId="0" xfId="1" applyFont="1" applyFill="1" applyAlignment="1" applyProtection="1">
      <alignment horizontal="center" vertical="center"/>
      <protection locked="0"/>
    </xf>
    <xf numFmtId="38" fontId="0" fillId="2" borderId="0" xfId="2" applyFont="1" applyFill="1" applyBorder="1" applyProtection="1">
      <alignment vertical="center"/>
      <protection locked="0"/>
    </xf>
    <xf numFmtId="0" fontId="9" fillId="2" borderId="0" xfId="1" applyFont="1" applyFill="1" applyAlignment="1" applyProtection="1">
      <alignment horizontal="left" vertical="top"/>
      <protection locked="0"/>
    </xf>
    <xf numFmtId="0" fontId="11" fillId="2" borderId="0" xfId="1" applyFont="1" applyFill="1" applyAlignment="1" applyProtection="1">
      <alignment horizontal="left" vertical="center"/>
      <protection locked="0"/>
    </xf>
    <xf numFmtId="0" fontId="1" fillId="2" borderId="0" xfId="1" applyFill="1" applyAlignment="1" applyProtection="1">
      <alignment horizontal="left" vertical="center"/>
      <protection locked="0"/>
    </xf>
    <xf numFmtId="0" fontId="16" fillId="2" borderId="0" xfId="1" applyFont="1" applyFill="1" applyProtection="1">
      <alignment vertical="center"/>
      <protection locked="0"/>
    </xf>
    <xf numFmtId="0" fontId="17" fillId="2" borderId="0" xfId="1" applyFont="1" applyFill="1" applyAlignment="1" applyProtection="1">
      <alignment horizontal="left" vertical="top"/>
      <protection locked="0"/>
    </xf>
    <xf numFmtId="0" fontId="17" fillId="2" borderId="0" xfId="1" applyFont="1" applyFill="1" applyAlignment="1" applyProtection="1">
      <alignment horizontal="left" vertical="center"/>
      <protection locked="0"/>
    </xf>
    <xf numFmtId="0" fontId="15" fillId="2" borderId="0" xfId="1" applyFont="1" applyFill="1" applyAlignment="1" applyProtection="1">
      <alignment horizontal="left" vertical="top"/>
      <protection locked="0"/>
    </xf>
    <xf numFmtId="0" fontId="9" fillId="2" borderId="0" xfId="1" applyFont="1" applyFill="1" applyAlignment="1" applyProtection="1">
      <alignment horizontal="center" vertical="center"/>
      <protection locked="0"/>
    </xf>
    <xf numFmtId="0" fontId="13" fillId="2" borderId="0" xfId="1" applyFont="1" applyFill="1" applyProtection="1">
      <alignment vertical="center"/>
      <protection locked="0"/>
    </xf>
    <xf numFmtId="38" fontId="12" fillId="2" borderId="0" xfId="2" applyFont="1" applyFill="1" applyBorder="1" applyProtection="1">
      <alignment vertical="center"/>
      <protection locked="0"/>
    </xf>
    <xf numFmtId="0" fontId="1" fillId="0" borderId="0" xfId="1" applyProtection="1">
      <alignment vertical="center"/>
      <protection locked="0"/>
    </xf>
    <xf numFmtId="0" fontId="13" fillId="0" borderId="0" xfId="1" applyFont="1" applyProtection="1">
      <alignment vertical="center"/>
      <protection locked="0"/>
    </xf>
    <xf numFmtId="0" fontId="1" fillId="2" borderId="0" xfId="1" applyFill="1" applyAlignment="1" applyProtection="1">
      <alignment horizontal="center" vertical="center"/>
      <protection locked="0"/>
    </xf>
    <xf numFmtId="0" fontId="4" fillId="3" borderId="14" xfId="1" applyFont="1" applyFill="1" applyBorder="1" applyAlignment="1" applyProtection="1">
      <alignment horizontal="center" vertical="center" wrapText="1"/>
      <protection locked="0"/>
    </xf>
    <xf numFmtId="0" fontId="4" fillId="3" borderId="24" xfId="1" applyFont="1" applyFill="1" applyBorder="1" applyAlignment="1" applyProtection="1">
      <alignment horizontal="center" vertical="center" wrapText="1"/>
      <protection locked="0"/>
    </xf>
    <xf numFmtId="0" fontId="5" fillId="3" borderId="15" xfId="1" applyFont="1" applyFill="1" applyBorder="1" applyAlignment="1" applyProtection="1">
      <alignment horizontal="center" vertical="center" wrapText="1"/>
      <protection locked="0"/>
    </xf>
    <xf numFmtId="0" fontId="5" fillId="3" borderId="21" xfId="1" applyFont="1" applyFill="1" applyBorder="1" applyAlignment="1" applyProtection="1">
      <alignment horizontal="center" vertical="center" wrapText="1"/>
      <protection locked="0"/>
    </xf>
    <xf numFmtId="0" fontId="5" fillId="4" borderId="17" xfId="1" applyFont="1" applyFill="1" applyBorder="1" applyAlignment="1" applyProtection="1">
      <alignment horizontal="center" vertical="center"/>
      <protection locked="0"/>
    </xf>
    <xf numFmtId="0" fontId="5" fillId="4" borderId="25" xfId="1" applyFont="1" applyFill="1" applyBorder="1" applyAlignment="1" applyProtection="1">
      <alignment horizontal="center" vertical="center"/>
      <protection locked="0"/>
    </xf>
    <xf numFmtId="0" fontId="5" fillId="4" borderId="18" xfId="1" applyFont="1" applyFill="1" applyBorder="1" applyProtection="1">
      <alignment vertical="center"/>
      <protection locked="0"/>
    </xf>
    <xf numFmtId="14" fontId="5" fillId="4" borderId="18" xfId="1" applyNumberFormat="1" applyFont="1" applyFill="1" applyBorder="1" applyProtection="1">
      <alignment vertical="center"/>
      <protection locked="0"/>
    </xf>
    <xf numFmtId="38" fontId="5" fillId="4" borderId="43" xfId="3" applyFont="1" applyFill="1" applyBorder="1" applyProtection="1">
      <alignment vertical="center"/>
      <protection locked="0"/>
    </xf>
    <xf numFmtId="0" fontId="5" fillId="0" borderId="3" xfId="1" applyFont="1" applyBorder="1" applyAlignment="1" applyProtection="1">
      <alignment horizontal="center" vertical="center"/>
      <protection locked="0"/>
    </xf>
    <xf numFmtId="0" fontId="5" fillId="0" borderId="26" xfId="1" applyFont="1" applyBorder="1" applyAlignment="1" applyProtection="1">
      <alignment horizontal="center" vertical="center"/>
      <protection locked="0"/>
    </xf>
    <xf numFmtId="0" fontId="1" fillId="2" borderId="40" xfId="1" applyFill="1" applyBorder="1" applyProtection="1">
      <alignment vertical="center"/>
      <protection locked="0"/>
    </xf>
    <xf numFmtId="38" fontId="5" fillId="0" borderId="42" xfId="2" applyFont="1" applyFill="1" applyBorder="1" applyProtection="1">
      <alignment vertical="center"/>
      <protection locked="0"/>
    </xf>
    <xf numFmtId="38" fontId="5" fillId="0" borderId="41" xfId="2" applyFont="1" applyFill="1" applyBorder="1" applyProtection="1">
      <alignment vertical="center"/>
      <protection locked="0"/>
    </xf>
    <xf numFmtId="0" fontId="5" fillId="0" borderId="38" xfId="1" applyFont="1" applyBorder="1" applyAlignment="1" applyProtection="1">
      <alignment horizontal="center" vertical="center"/>
      <protection locked="0"/>
    </xf>
    <xf numFmtId="38" fontId="5" fillId="0" borderId="44" xfId="2" applyFont="1" applyFill="1" applyBorder="1" applyProtection="1">
      <alignment vertical="center"/>
      <protection locked="0"/>
    </xf>
    <xf numFmtId="0" fontId="1" fillId="2" borderId="9" xfId="1" applyFill="1" applyBorder="1" applyAlignment="1" applyProtection="1">
      <alignment horizontal="center" vertical="center"/>
      <protection locked="0"/>
    </xf>
    <xf numFmtId="0" fontId="7" fillId="2" borderId="0" xfId="1" applyFont="1" applyFill="1" applyProtection="1">
      <alignment vertical="center"/>
      <protection locked="0"/>
    </xf>
    <xf numFmtId="38" fontId="7" fillId="2" borderId="10" xfId="2" applyFont="1" applyFill="1" applyBorder="1" applyAlignment="1" applyProtection="1">
      <alignment horizontal="center" vertical="center"/>
      <protection locked="0"/>
    </xf>
    <xf numFmtId="0" fontId="1" fillId="2" borderId="11" xfId="1" applyFill="1" applyBorder="1" applyAlignment="1" applyProtection="1">
      <alignment horizontal="center" vertical="center"/>
      <protection locked="0"/>
    </xf>
    <xf numFmtId="0" fontId="1" fillId="2" borderId="12" xfId="1" applyFill="1" applyBorder="1" applyAlignment="1" applyProtection="1">
      <alignment horizontal="center" vertical="center"/>
      <protection locked="0"/>
    </xf>
    <xf numFmtId="0" fontId="1" fillId="2" borderId="12" xfId="1" applyFill="1" applyBorder="1" applyProtection="1">
      <alignment vertical="center"/>
      <protection locked="0"/>
    </xf>
    <xf numFmtId="0" fontId="7" fillId="2" borderId="12" xfId="1" applyFont="1" applyFill="1" applyBorder="1" applyProtection="1">
      <alignment vertical="center"/>
      <protection locked="0"/>
    </xf>
    <xf numFmtId="38" fontId="7" fillId="2" borderId="12" xfId="1" applyNumberFormat="1" applyFont="1" applyFill="1" applyBorder="1" applyProtection="1">
      <alignment vertical="center"/>
      <protection locked="0"/>
    </xf>
    <xf numFmtId="38" fontId="7" fillId="2" borderId="13" xfId="2" applyFont="1" applyFill="1" applyBorder="1" applyAlignment="1" applyProtection="1">
      <alignment horizontal="center" vertical="center"/>
      <protection locked="0"/>
    </xf>
    <xf numFmtId="0" fontId="17" fillId="2" borderId="0" xfId="1" applyFont="1" applyFill="1" applyAlignment="1" applyProtection="1">
      <alignment horizontal="center" vertical="center"/>
      <protection locked="0"/>
    </xf>
    <xf numFmtId="0" fontId="16" fillId="2" borderId="0" xfId="1" applyFont="1" applyFill="1" applyAlignment="1" applyProtection="1">
      <alignment horizontal="left" vertical="center"/>
      <protection locked="0"/>
    </xf>
    <xf numFmtId="0" fontId="0" fillId="0" borderId="0" xfId="1" applyFont="1" applyProtection="1">
      <alignment vertical="center"/>
      <protection locked="0"/>
    </xf>
    <xf numFmtId="0" fontId="5" fillId="3" borderId="16" xfId="1" applyFont="1" applyFill="1" applyBorder="1" applyAlignment="1" applyProtection="1">
      <alignment horizontal="center" vertical="center" wrapText="1"/>
      <protection locked="0"/>
    </xf>
    <xf numFmtId="0" fontId="5" fillId="3" borderId="14" xfId="1" applyFont="1" applyFill="1" applyBorder="1" applyAlignment="1" applyProtection="1">
      <alignment horizontal="center" vertical="center" wrapText="1"/>
      <protection locked="0"/>
    </xf>
    <xf numFmtId="38" fontId="5" fillId="4" borderId="19" xfId="3" applyFont="1" applyFill="1" applyBorder="1" applyProtection="1">
      <alignment vertical="center"/>
      <protection locked="0"/>
    </xf>
    <xf numFmtId="0" fontId="5" fillId="4" borderId="32" xfId="1" applyFont="1" applyFill="1" applyBorder="1" applyProtection="1">
      <alignment vertical="center"/>
      <protection locked="0"/>
    </xf>
    <xf numFmtId="0" fontId="5" fillId="4" borderId="22" xfId="1" applyFont="1" applyFill="1" applyBorder="1" applyProtection="1">
      <alignment vertical="center"/>
      <protection locked="0"/>
    </xf>
    <xf numFmtId="14" fontId="5" fillId="4" borderId="22" xfId="1" applyNumberFormat="1" applyFont="1" applyFill="1" applyBorder="1" applyProtection="1">
      <alignment vertical="center"/>
      <protection locked="0"/>
    </xf>
    <xf numFmtId="0" fontId="1" fillId="2" borderId="6" xfId="1" applyFill="1" applyBorder="1" applyAlignment="1" applyProtection="1">
      <alignment horizontal="center" vertical="center"/>
      <protection locked="0"/>
    </xf>
    <xf numFmtId="0" fontId="1" fillId="2" borderId="7" xfId="1" applyFill="1" applyBorder="1" applyAlignment="1" applyProtection="1">
      <alignment horizontal="center" vertical="center"/>
      <protection locked="0"/>
    </xf>
    <xf numFmtId="0" fontId="1" fillId="2" borderId="7" xfId="1" applyFill="1" applyBorder="1" applyProtection="1">
      <alignment vertical="center"/>
      <protection locked="0"/>
    </xf>
    <xf numFmtId="0" fontId="7" fillId="2" borderId="7" xfId="1" applyFont="1" applyFill="1" applyBorder="1" applyProtection="1">
      <alignment vertical="center"/>
      <protection locked="0"/>
    </xf>
    <xf numFmtId="0" fontId="1" fillId="2" borderId="11" xfId="1" applyFill="1" applyBorder="1" applyProtection="1">
      <alignment vertical="center"/>
      <protection locked="0"/>
    </xf>
    <xf numFmtId="0" fontId="14" fillId="2" borderId="0" xfId="1" applyFont="1" applyFill="1" applyProtection="1">
      <alignment vertical="center"/>
      <protection locked="0"/>
    </xf>
    <xf numFmtId="0" fontId="15" fillId="2" borderId="0" xfId="1" applyFont="1" applyFill="1" applyAlignment="1" applyProtection="1">
      <alignment horizontal="left" vertical="center"/>
      <protection locked="0"/>
    </xf>
    <xf numFmtId="0" fontId="15" fillId="2" borderId="0" xfId="1" applyFont="1" applyFill="1" applyAlignment="1" applyProtection="1">
      <alignment horizontal="center" vertical="center"/>
      <protection locked="0"/>
    </xf>
    <xf numFmtId="0" fontId="14" fillId="2" borderId="0" xfId="1" applyFont="1" applyFill="1" applyAlignment="1" applyProtection="1">
      <alignment horizontal="left" vertical="center"/>
      <protection locked="0"/>
    </xf>
    <xf numFmtId="0" fontId="4" fillId="3" borderId="37" xfId="1" applyFont="1" applyFill="1" applyBorder="1" applyAlignment="1" applyProtection="1">
      <alignment horizontal="center" vertical="center" wrapText="1"/>
      <protection locked="0"/>
    </xf>
    <xf numFmtId="0" fontId="4" fillId="3" borderId="15" xfId="1" applyFont="1" applyFill="1" applyBorder="1" applyAlignment="1" applyProtection="1">
      <alignment horizontal="center" vertical="center" wrapText="1"/>
      <protection locked="0"/>
    </xf>
    <xf numFmtId="0" fontId="5" fillId="8" borderId="18" xfId="1" applyFont="1" applyFill="1" applyBorder="1" applyProtection="1">
      <alignment vertical="center"/>
      <protection locked="0"/>
    </xf>
    <xf numFmtId="38" fontId="5" fillId="5" borderId="2" xfId="3" applyFont="1" applyFill="1" applyBorder="1" applyProtection="1">
      <alignment vertical="center"/>
    </xf>
    <xf numFmtId="38" fontId="5" fillId="5" borderId="33" xfId="3" applyFont="1" applyFill="1" applyBorder="1" applyProtection="1">
      <alignment vertical="center"/>
    </xf>
    <xf numFmtId="38" fontId="5" fillId="5" borderId="34" xfId="3" applyFont="1" applyFill="1" applyBorder="1" applyProtection="1">
      <alignment vertical="center"/>
    </xf>
    <xf numFmtId="0" fontId="5" fillId="0" borderId="5" xfId="1" applyFont="1" applyBorder="1" applyAlignment="1" applyProtection="1">
      <alignment horizontal="center" vertical="center"/>
      <protection locked="0"/>
    </xf>
    <xf numFmtId="0" fontId="28" fillId="0" borderId="5" xfId="1" applyFont="1" applyBorder="1" applyProtection="1">
      <alignment vertical="center"/>
      <protection locked="0"/>
    </xf>
    <xf numFmtId="0" fontId="1" fillId="2" borderId="5" xfId="1" applyFill="1" applyBorder="1" applyProtection="1">
      <alignment vertical="center"/>
      <protection locked="0"/>
    </xf>
    <xf numFmtId="38" fontId="7" fillId="2" borderId="0" xfId="1" applyNumberFormat="1" applyFont="1" applyFill="1">
      <alignment vertical="center"/>
    </xf>
    <xf numFmtId="0" fontId="1" fillId="2" borderId="0" xfId="1" applyFill="1">
      <alignment vertical="center"/>
    </xf>
    <xf numFmtId="38" fontId="7" fillId="0" borderId="0" xfId="1" applyNumberFormat="1" applyFont="1" applyAlignment="1">
      <alignment horizontal="center" vertical="center"/>
    </xf>
    <xf numFmtId="0" fontId="18" fillId="5" borderId="2" xfId="1" applyFont="1" applyFill="1" applyBorder="1">
      <alignment vertical="center"/>
    </xf>
    <xf numFmtId="0" fontId="5" fillId="5" borderId="2" xfId="1" applyFont="1" applyFill="1" applyBorder="1">
      <alignment vertical="center"/>
    </xf>
    <xf numFmtId="0" fontId="5" fillId="5" borderId="33" xfId="1" applyFont="1" applyFill="1" applyBorder="1">
      <alignment vertical="center"/>
    </xf>
    <xf numFmtId="0" fontId="5" fillId="5" borderId="34" xfId="1" applyFont="1" applyFill="1" applyBorder="1">
      <alignment vertical="center"/>
    </xf>
    <xf numFmtId="38" fontId="5" fillId="4" borderId="22" xfId="3" applyFont="1" applyFill="1" applyBorder="1" applyProtection="1">
      <alignment vertical="center"/>
    </xf>
    <xf numFmtId="38" fontId="5" fillId="4" borderId="18" xfId="3" applyFont="1" applyFill="1" applyBorder="1" applyProtection="1">
      <alignment vertical="center"/>
    </xf>
    <xf numFmtId="0" fontId="1" fillId="6" borderId="0" xfId="1" applyFill="1">
      <alignment vertical="center"/>
    </xf>
    <xf numFmtId="0" fontId="1" fillId="0" borderId="0" xfId="1">
      <alignment vertical="center"/>
    </xf>
    <xf numFmtId="38" fontId="5" fillId="0" borderId="39" xfId="3" applyFont="1" applyBorder="1" applyAlignment="1" applyProtection="1">
      <alignment vertical="center" wrapText="1"/>
      <protection locked="0"/>
    </xf>
    <xf numFmtId="38" fontId="5" fillId="4" borderId="22" xfId="3" applyFont="1" applyFill="1" applyBorder="1" applyProtection="1">
      <alignment vertical="center"/>
      <protection locked="0"/>
    </xf>
    <xf numFmtId="0" fontId="33" fillId="9" borderId="14" xfId="1" applyFont="1" applyFill="1" applyBorder="1" applyAlignment="1" applyProtection="1">
      <alignment horizontal="center" vertical="center" wrapText="1"/>
      <protection locked="0"/>
    </xf>
    <xf numFmtId="0" fontId="33" fillId="9" borderId="15" xfId="1" applyFont="1" applyFill="1" applyBorder="1" applyAlignment="1" applyProtection="1">
      <alignment horizontal="center" vertical="center" wrapText="1"/>
      <protection locked="0"/>
    </xf>
    <xf numFmtId="0" fontId="8" fillId="0" borderId="7" xfId="1" applyFont="1" applyBorder="1" applyAlignment="1" applyProtection="1">
      <alignment horizontal="center" vertical="center"/>
      <protection locked="0"/>
    </xf>
    <xf numFmtId="0" fontId="8" fillId="0" borderId="0" xfId="1" applyFont="1" applyAlignment="1" applyProtection="1">
      <alignment horizontal="center" vertical="center"/>
      <protection locked="0"/>
    </xf>
    <xf numFmtId="0" fontId="8" fillId="0" borderId="12" xfId="1" applyFont="1" applyBorder="1" applyAlignment="1" applyProtection="1">
      <alignment horizontal="center" vertical="center"/>
      <protection locked="0"/>
    </xf>
    <xf numFmtId="38" fontId="7" fillId="0" borderId="8" xfId="2" applyFont="1" applyFill="1" applyBorder="1" applyAlignment="1" applyProtection="1">
      <alignment horizontal="center" vertical="center"/>
      <protection locked="0"/>
    </xf>
    <xf numFmtId="38" fontId="7" fillId="0" borderId="10" xfId="2" applyFont="1" applyFill="1" applyBorder="1" applyAlignment="1" applyProtection="1">
      <alignment horizontal="center" vertical="center"/>
      <protection locked="0"/>
    </xf>
    <xf numFmtId="38" fontId="7" fillId="0" borderId="13" xfId="2" applyFont="1" applyFill="1" applyBorder="1" applyAlignment="1" applyProtection="1">
      <alignment horizontal="center" vertical="center"/>
      <protection locked="0"/>
    </xf>
    <xf numFmtId="38" fontId="7" fillId="2" borderId="8" xfId="2" applyFont="1" applyFill="1" applyBorder="1" applyAlignment="1" applyProtection="1">
      <alignment horizontal="center" vertical="center"/>
      <protection locked="0"/>
    </xf>
    <xf numFmtId="38" fontId="7" fillId="2" borderId="10" xfId="2" applyFont="1" applyFill="1" applyBorder="1" applyAlignment="1" applyProtection="1">
      <alignment horizontal="center" vertical="center"/>
      <protection locked="0"/>
    </xf>
    <xf numFmtId="38" fontId="7" fillId="2" borderId="13" xfId="2" applyFont="1" applyFill="1" applyBorder="1" applyAlignment="1" applyProtection="1">
      <alignment horizontal="center" vertical="center"/>
      <protection locked="0"/>
    </xf>
    <xf numFmtId="38" fontId="29" fillId="2" borderId="0" xfId="1" applyNumberFormat="1" applyFont="1" applyFill="1" applyAlignment="1" applyProtection="1">
      <alignment horizontal="right" vertical="center"/>
      <protection locked="0"/>
    </xf>
    <xf numFmtId="38" fontId="7" fillId="2" borderId="0" xfId="1" applyNumberFormat="1" applyFont="1" applyFill="1" applyAlignment="1" applyProtection="1">
      <alignment horizontal="right" vertical="center"/>
      <protection locked="0"/>
    </xf>
    <xf numFmtId="0" fontId="29" fillId="2" borderId="0" xfId="1" applyFont="1" applyFill="1" applyAlignment="1" applyProtection="1">
      <alignment horizontal="right" vertical="center"/>
      <protection locked="0"/>
    </xf>
    <xf numFmtId="38" fontId="7" fillId="2" borderId="0" xfId="2" applyFont="1" applyFill="1" applyBorder="1" applyAlignment="1" applyProtection="1">
      <alignment horizontal="center" vertical="center"/>
      <protection locked="0"/>
    </xf>
    <xf numFmtId="38" fontId="7" fillId="2" borderId="12" xfId="2" applyFont="1" applyFill="1" applyBorder="1" applyAlignment="1" applyProtection="1">
      <alignment horizontal="center" vertical="center"/>
      <protection locked="0"/>
    </xf>
    <xf numFmtId="0" fontId="0" fillId="7" borderId="28" xfId="0" applyFill="1" applyBorder="1" applyAlignment="1">
      <alignment horizontal="center" vertical="center"/>
    </xf>
    <xf numFmtId="0" fontId="22" fillId="7" borderId="28" xfId="0" applyFont="1" applyFill="1" applyBorder="1" applyAlignment="1">
      <alignment horizontal="center" vertical="center"/>
    </xf>
    <xf numFmtId="0" fontId="22" fillId="7" borderId="28" xfId="0" applyFont="1" applyFill="1" applyBorder="1" applyAlignment="1">
      <alignment horizontal="center" vertical="center" wrapText="1"/>
    </xf>
  </cellXfs>
  <cellStyles count="4">
    <cellStyle name="桁区切り" xfId="3" builtinId="6"/>
    <cellStyle name="桁区切り 3" xfId="2" xr:uid="{A4FBCE2F-0C90-4125-940A-87CC60D833B0}"/>
    <cellStyle name="標準" xfId="0" builtinId="0"/>
    <cellStyle name="標準 4" xfId="1" xr:uid="{98FA8CAC-84CC-4B30-A2F2-0792F5E77B16}"/>
  </cellStyles>
  <dxfs count="221">
    <dxf>
      <fill>
        <patternFill>
          <bgColor theme="2" tint="-0.499984740745262"/>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2" tint="-0.499984740745262"/>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rgb="FF747474"/>
        </patternFill>
      </fill>
    </dxf>
    <dxf>
      <fill>
        <patternFill>
          <bgColor theme="0" tint="-0.499984740745262"/>
        </patternFill>
      </fill>
    </dxf>
    <dxf>
      <fill>
        <patternFill>
          <bgColor theme="2" tint="-0.499984740745262"/>
        </patternFill>
      </fill>
    </dxf>
    <dxf>
      <fill>
        <patternFill>
          <bgColor theme="2" tint="-0.499984740745262"/>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2" tint="-0.499984740745262"/>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2" tint="-0.499984740745262"/>
        </patternFill>
      </fill>
    </dxf>
    <dxf>
      <fill>
        <patternFill>
          <bgColor theme="0" tint="-0.499984740745262"/>
        </patternFill>
      </fill>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228068-10C2-4CC6-A1DA-9C4112ED65C8}" name="メーカー名" displayName="メーカー名" ref="A1:A13" totalsRowShown="0" headerRowDxfId="220" dataDxfId="219">
  <autoFilter ref="A1:A13" xr:uid="{38228068-10C2-4CC6-A1DA-9C4112ED65C8}"/>
  <tableColumns count="1">
    <tableColumn id="1" xr3:uid="{A606D274-6516-460D-BC5C-71B6CDE46C23}" name="メーカー名" dataDxfId="218"/>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6C94B45-CCD6-4951-9581-B62FEFF5F33A}" name="型式" displayName="型式" ref="A1:J11" totalsRowShown="0" headerRowDxfId="217">
  <autoFilter ref="A1:J11" xr:uid="{96C94B45-CCD6-4951-9581-B62FEFF5F33A}"/>
  <tableColumns count="10">
    <tableColumn id="1" xr3:uid="{26DA3489-26AF-4A71-870B-070527793468}" name="トヨタ"/>
    <tableColumn id="2" xr3:uid="{54286BE9-284E-49C3-9AE1-6E0AC5F816E4}" name="トヨタ車体"/>
    <tableColumn id="3" xr3:uid="{31E9C84A-28B9-45EC-9398-2CDC2B22B24C}" name="EV モーターズ・ジャパン"/>
    <tableColumn id="4" xr3:uid="{F213FA51-4AC5-4BD4-8A7A-9F83FD7BCC55}" name="日本エレクトライク"/>
    <tableColumn id="5" xr3:uid="{6CB1EADE-8065-4A32-89E9-4F83014CFE9F}" name="aidea"/>
    <tableColumn id="6" xr3:uid="{3B59698F-3042-4922-9941-E49C83E30CA6}" name="カワサキ"/>
    <tableColumn id="7" xr3:uid="{7C2C4BB3-E940-49D0-99C2-5ADB1FFB7E22}" name="プロト"/>
    <tableColumn id="8" xr3:uid="{5DE76929-F30A-4FCB-B69D-2529BDDF2DE9}" name="ホンダ" dataDxfId="216"/>
    <tableColumn id="9" xr3:uid="{4CB6A087-D387-431B-BC46-79904BAFE8D8}" name="スズキ"/>
    <tableColumn id="10" xr3:uid="{E436E256-B4AF-4168-A967-F778E94E9190}" name="ヤマハ"/>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3DB27E7-9BAF-43D8-B596-683062532F00}" name="グレード" displayName="グレード" ref="A1:Z8" totalsRowShown="0" headerRowDxfId="215">
  <autoFilter ref="A1:Z8" xr:uid="{13DB27E7-9BAF-43D8-B596-683062532F00}"/>
  <tableColumns count="26">
    <tableColumn id="1" xr3:uid="{FF772D2F-A8E1-4749-B7F5-9C6029154C9A}" name="ZAD-RMV11"/>
    <tableColumn id="2" xr3:uid="{F400251F-5A30-4593-AC28-EA19ADCA42E4}" name="ZAD-TAK30-BS"/>
    <tableColumn id="3" xr3:uid="{7CFAF95C-3EEF-4DF1-B077-8E2062AA0B44}" name="ZAD-TAK30-KS"/>
    <tableColumn id="4" xr3:uid="{155F05FF-ECF6-4007-948D-D7045F17A23B}" name="ZAD-TAK30-DS"/>
    <tableColumn id="5" xr3:uid="{D298EC18-67BD-4FBB-B5C1-6DE434188CCB}" name="ZAD-TAK30-PD"/>
    <tableColumn id="6" xr3:uid="{811D43C5-0B8F-40CF-B244-F6AE4A1EA453}" name="不明(EVモーターズ・ジャパン)" dataDxfId="214"/>
    <tableColumn id="38" xr3:uid="{001927FD-40E3-4050-8CB8-CCE64361F5C7}" name="不明(日本エレクトライク)" dataDxfId="213"/>
    <tableColumn id="7" xr3:uid="{954502DB-0011-4832-A5E4-FFCB0F975D1D}" name="ZAD-CF45"/>
    <tableColumn id="10" xr3:uid="{1E38F24E-4461-48E6-93A0-0EF351C42DC4}" name="ZAD-AA86"/>
    <tableColumn id="11" xr3:uid="{9EC74AC7-2D04-4AF2-A6B8-E58DCFDDA443}" name="ZAD-AA45"/>
    <tableColumn id="12" xr3:uid="{87A9ED2D-AE55-443D-A34F-65D4E367ED8B}" name="ZAD-NX011A"/>
    <tableColumn id="14" xr3:uid="{6E5B186A-9A96-4485-BC9E-9250E0B52A91}" name="ZAD-PEV11"/>
    <tableColumn id="15" xr3:uid="{D69A480B-6C0E-4A62-BA4A-731DACA1FF99}" name="ZAD-EF07"/>
    <tableColumn id="17" xr3:uid="{F59756B1-E07B-4630-8796-4B564B770747}" name="ZAD-EF08"/>
    <tableColumn id="18" xr3:uid="{0B8B5F63-B50D-4765-9D8D-7C108174C82A}" name="列2"/>
    <tableColumn id="19" xr3:uid="{277CE3BE-0C72-4611-AFF7-E5A42D89A0BC}" name="ZAD-EF09"/>
    <tableColumn id="21" xr3:uid="{17D2139A-6ADF-426F-A660-238CC7117E72}" name="ZAD-EF10"/>
    <tableColumn id="23" xr3:uid="{4C56B38E-6A6A-47FD-BF22-12C8F5D77F0D}" name="ZAD-EF11"/>
    <tableColumn id="25" xr3:uid="{8F2E6509-EDC7-4EB7-AC23-8AAE7CBD6A69}" name="ZAD-EF12"/>
    <tableColumn id="27" xr3:uid="{093B73A9-2A7C-40C7-9992-E967549CF3B2}" name="ZAD-EF16"/>
    <tableColumn id="28" xr3:uid="{F20B059E-85CE-4225-B409-51184454592B}" name="ZAD-EF18"/>
    <tableColumn id="29" xr3:uid="{795908B4-1E41-40B7-98D2-F296950A4430}" name="ZAD-EF13"/>
    <tableColumn id="31" xr3:uid="{1A22CDAE-45D4-4CD4-831F-4A4EF0243AB0}" name="ZAD-EF14"/>
    <tableColumn id="33" xr3:uid="{13BB88AB-48EF-497F-B80E-2375D322E07A}" name="ZAD-CZ81A"/>
    <tableColumn id="35" xr3:uid="{9C57DEDA-0CA1-4BD2-AB04-0062C1ECE5A1}" name="ZAD-SY06J"/>
    <tableColumn id="36" xr3:uid="{987544B4-EACD-45CE-8748-ED16CE7B5750}" name="ZAD-SY11J"/>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_rels/sheet7.xml.rels><?xml version="1.0" encoding="UTF-8" standalone="yes"?>
<Relationships xmlns="http://schemas.openxmlformats.org/package/2006/relationships"><Relationship Id="rId1" Type="http://schemas.openxmlformats.org/officeDocument/2006/relationships/table" Target="../tables/table2.xml"/></Relationships>
</file>

<file path=xl/worksheets/_rels/sheet8.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7D1C4-397D-4659-89CC-208D0E4A1871}">
  <sheetPr>
    <tabColor rgb="FFFFFF00"/>
    <pageSetUpPr fitToPage="1"/>
  </sheetPr>
  <dimension ref="A1:X66"/>
  <sheetViews>
    <sheetView tabSelected="1" view="pageBreakPreview" zoomScale="50" zoomScaleNormal="85" zoomScaleSheetLayoutView="50" workbookViewId="0"/>
  </sheetViews>
  <sheetFormatPr defaultColWidth="8.6640625" defaultRowHeight="18"/>
  <cols>
    <col min="1" max="1" width="2.83203125" style="45" customWidth="1"/>
    <col min="2" max="2" width="9" style="64" customWidth="1"/>
    <col min="3" max="3" width="11.1640625" style="64" customWidth="1"/>
    <col min="4" max="4" width="22.83203125" style="45" customWidth="1"/>
    <col min="5" max="5" width="15.33203125" style="45" bestFit="1" customWidth="1"/>
    <col min="6" max="6" width="64.83203125" style="45" customWidth="1"/>
    <col min="7" max="7" width="21.5" style="45" bestFit="1" customWidth="1"/>
    <col min="8" max="8" width="21.5" style="45" customWidth="1"/>
    <col min="9" max="9" width="33.83203125" style="45" customWidth="1"/>
    <col min="10" max="10" width="37.5" style="45" customWidth="1"/>
    <col min="11" max="11" width="40.5" style="45" customWidth="1"/>
    <col min="12" max="12" width="22" style="45" bestFit="1" customWidth="1"/>
    <col min="13" max="13" width="22" style="45" customWidth="1"/>
    <col min="14" max="14" width="22.1640625" style="51" customWidth="1"/>
    <col min="15" max="15" width="14.5" style="45" customWidth="1"/>
    <col min="16" max="16" width="38" style="45" customWidth="1"/>
    <col min="17" max="19" width="14.5" style="45" customWidth="1"/>
    <col min="20" max="20" width="28.6640625" style="45" customWidth="1"/>
    <col min="21" max="22" width="14.5" style="45" customWidth="1"/>
    <col min="23" max="16384" width="8.6640625" style="45"/>
  </cols>
  <sheetData>
    <row r="1" spans="1:24" ht="27.5" thickTop="1" thickBot="1">
      <c r="A1" s="52"/>
      <c r="B1" s="46" t="s">
        <v>168</v>
      </c>
      <c r="C1" s="47"/>
      <c r="D1" s="48"/>
      <c r="E1" s="49"/>
      <c r="G1" s="54"/>
      <c r="H1" s="54"/>
    </row>
    <row r="2" spans="1:24" ht="27" thickTop="1">
      <c r="B2" s="52"/>
      <c r="C2" s="52"/>
      <c r="E2" s="53"/>
      <c r="F2" s="50"/>
      <c r="G2" s="54"/>
      <c r="H2" s="54"/>
    </row>
    <row r="3" spans="1:24" ht="26.5">
      <c r="A3" s="104"/>
      <c r="B3" s="58" t="s">
        <v>54</v>
      </c>
      <c r="C3" s="58"/>
      <c r="D3" s="104"/>
      <c r="E3" s="105"/>
      <c r="F3" s="106"/>
      <c r="G3" s="107"/>
      <c r="H3" s="91"/>
    </row>
    <row r="4" spans="1:24" ht="26.5">
      <c r="A4" s="104"/>
      <c r="B4" s="58" t="s">
        <v>221</v>
      </c>
      <c r="C4" s="58"/>
      <c r="D4" s="104"/>
      <c r="E4" s="105"/>
      <c r="F4" s="106"/>
      <c r="G4" s="107"/>
      <c r="H4" s="91"/>
    </row>
    <row r="5" spans="1:24" ht="26.5">
      <c r="A5" s="104"/>
      <c r="B5" s="58" t="s">
        <v>222</v>
      </c>
      <c r="C5" s="58"/>
      <c r="D5" s="104"/>
      <c r="E5" s="105"/>
      <c r="F5" s="106"/>
      <c r="G5" s="107"/>
      <c r="H5" s="91"/>
    </row>
    <row r="6" spans="1:24" ht="26.5">
      <c r="B6" s="58" t="s">
        <v>223</v>
      </c>
      <c r="C6" s="52"/>
      <c r="E6" s="53"/>
      <c r="F6" s="50"/>
      <c r="G6" s="54"/>
      <c r="H6" s="54"/>
    </row>
    <row r="7" spans="1:24" ht="26.5">
      <c r="B7" s="58" t="s">
        <v>224</v>
      </c>
      <c r="C7" s="52"/>
      <c r="E7" s="53"/>
      <c r="F7" s="50"/>
      <c r="G7" s="54"/>
      <c r="H7" s="54"/>
    </row>
    <row r="8" spans="1:24" ht="26.5">
      <c r="B8" s="58" t="s">
        <v>237</v>
      </c>
      <c r="C8" s="59"/>
      <c r="I8" s="60"/>
      <c r="J8" s="60"/>
      <c r="K8" s="61"/>
      <c r="L8" s="61"/>
      <c r="N8" s="45"/>
    </row>
    <row r="9" spans="1:24" ht="26.5">
      <c r="B9" s="58" t="s">
        <v>225</v>
      </c>
      <c r="C9" s="52"/>
      <c r="E9" s="53"/>
      <c r="F9" s="50"/>
      <c r="G9" s="54"/>
      <c r="H9" s="54"/>
    </row>
    <row r="10" spans="1:24" ht="9.65" customHeight="1">
      <c r="B10" s="59"/>
      <c r="C10" s="59"/>
      <c r="L10" s="60"/>
      <c r="M10" s="60"/>
      <c r="N10" s="61"/>
    </row>
    <row r="11" spans="1:24" ht="27" thickBot="1">
      <c r="B11" s="52" t="s">
        <v>75</v>
      </c>
      <c r="C11" s="52"/>
      <c r="H11" s="92"/>
      <c r="I11" s="62"/>
      <c r="J11" s="62"/>
      <c r="L11" s="63"/>
      <c r="M11" s="63"/>
      <c r="N11" s="92"/>
    </row>
    <row r="12" spans="1:24" s="64" customFormat="1" ht="93" customHeight="1">
      <c r="B12" s="108" t="s">
        <v>226</v>
      </c>
      <c r="C12" s="109" t="s">
        <v>182</v>
      </c>
      <c r="D12" s="67" t="s">
        <v>183</v>
      </c>
      <c r="E12" s="67" t="s">
        <v>227</v>
      </c>
      <c r="F12" s="67" t="s">
        <v>185</v>
      </c>
      <c r="G12" s="67" t="s">
        <v>186</v>
      </c>
      <c r="H12" s="67" t="s">
        <v>187</v>
      </c>
      <c r="I12" s="67" t="s">
        <v>188</v>
      </c>
      <c r="J12" s="67" t="s">
        <v>211</v>
      </c>
      <c r="K12" s="67" t="s">
        <v>189</v>
      </c>
      <c r="L12" s="67" t="s">
        <v>228</v>
      </c>
      <c r="M12" s="68" t="s">
        <v>210</v>
      </c>
      <c r="N12" s="93" t="s">
        <v>73</v>
      </c>
      <c r="O12" s="94" t="s">
        <v>229</v>
      </c>
      <c r="P12" s="67" t="s">
        <v>230</v>
      </c>
      <c r="Q12" s="67" t="s">
        <v>82</v>
      </c>
      <c r="R12" s="67" t="s">
        <v>83</v>
      </c>
      <c r="S12" s="67" t="s">
        <v>84</v>
      </c>
      <c r="T12" s="67" t="s">
        <v>85</v>
      </c>
      <c r="U12" s="67" t="s">
        <v>86</v>
      </c>
      <c r="V12" s="93" t="s">
        <v>87</v>
      </c>
    </row>
    <row r="13" spans="1:24" ht="30" customHeight="1" thickBot="1">
      <c r="B13" s="69" t="s">
        <v>0</v>
      </c>
      <c r="C13" s="70" t="s">
        <v>49</v>
      </c>
      <c r="D13" s="71" t="s">
        <v>34</v>
      </c>
      <c r="E13" s="71" t="s">
        <v>115</v>
      </c>
      <c r="F13" s="71" t="s">
        <v>114</v>
      </c>
      <c r="G13" s="71" t="s">
        <v>4</v>
      </c>
      <c r="H13" s="110" t="s">
        <v>169</v>
      </c>
      <c r="I13" s="71" t="s">
        <v>218</v>
      </c>
      <c r="J13" s="72" t="s">
        <v>3</v>
      </c>
      <c r="K13" s="71" t="s">
        <v>1</v>
      </c>
      <c r="L13" s="71" t="s">
        <v>5</v>
      </c>
      <c r="M13" s="97"/>
      <c r="N13" s="95">
        <v>300000</v>
      </c>
      <c r="O13" s="96" t="s">
        <v>88</v>
      </c>
      <c r="P13" s="97" t="s">
        <v>173</v>
      </c>
      <c r="Q13" s="98" t="s">
        <v>3</v>
      </c>
      <c r="R13" s="98" t="s">
        <v>3</v>
      </c>
      <c r="S13" s="97"/>
      <c r="T13" s="97" t="s">
        <v>172</v>
      </c>
      <c r="U13" s="97"/>
      <c r="V13" s="95">
        <v>42000</v>
      </c>
    </row>
    <row r="14" spans="1:24" ht="30" customHeight="1" thickTop="1">
      <c r="B14" s="74">
        <v>1</v>
      </c>
      <c r="C14" s="75"/>
      <c r="D14" s="21"/>
      <c r="E14" s="3"/>
      <c r="F14" s="3"/>
      <c r="G14" s="3"/>
      <c r="H14" s="3"/>
      <c r="I14" s="3"/>
      <c r="J14" s="4"/>
      <c r="K14" s="3"/>
      <c r="L14" s="19"/>
      <c r="M14" s="23"/>
      <c r="N14" s="42" t="str">
        <f>IFERROR(VLOOKUP(D14&amp;E14&amp;F14&amp;X14,①データ!$D:$G,4,0),"")</f>
        <v/>
      </c>
      <c r="O14" s="31"/>
      <c r="P14" s="31"/>
      <c r="Q14" s="32"/>
      <c r="R14" s="32"/>
      <c r="S14" s="18"/>
      <c r="T14" s="18"/>
      <c r="U14" s="18"/>
      <c r="V14" s="111"/>
      <c r="W14" s="118" t="str">
        <f>IF(M14&gt;=8400000,IF(AND(J14&gt;=DATE(2024,4,1),J14&lt;=DATE(2025,3,31)),VLOOKUP(C14&amp;#REF!,Sheet1!$E$11:$F$16,2,0)+VLOOKUP(D14,Sheet1!$B$2:$C$48,2,0),IF(AND(C14="FCV",J14&gt;=DATE(2025,4,1),J14&lt;=DATE(2026,3,31)),VLOOKUP(C14&amp;#REF!,Sheet1!$T$11:$U$16,2,0)+200000,IF(AND(J14&gt;=DATE(2025,4,1),J14&lt;=DATE(2026,3,31)),VLOOKUP(C14&amp;#REF!,Sheet1!$T$11:$U$16,2,0)+VLOOKUP(D14,Sheet1!$N$2:$R$47,5,0),"")))*0.8,"")</f>
        <v/>
      </c>
      <c r="X14" s="118" t="str">
        <f>IF(J14&lt;=DATE(2025,3,31),"R6","R7")</f>
        <v>R6</v>
      </c>
    </row>
    <row r="15" spans="1:24" ht="30" customHeight="1">
      <c r="B15" s="74">
        <v>2</v>
      </c>
      <c r="C15" s="75"/>
      <c r="D15" s="21"/>
      <c r="E15" s="3"/>
      <c r="F15" s="3"/>
      <c r="G15" s="3"/>
      <c r="H15" s="3"/>
      <c r="I15" s="3"/>
      <c r="J15" s="4"/>
      <c r="K15" s="3"/>
      <c r="L15" s="7"/>
      <c r="M15" s="23"/>
      <c r="N15" s="42" t="str">
        <f>IFERROR(VLOOKUP(D15&amp;E15&amp;F15&amp;X15,①データ!$D:$G,4,0),"")</f>
        <v/>
      </c>
      <c r="O15" s="31"/>
      <c r="P15" s="31"/>
      <c r="Q15" s="32"/>
      <c r="R15" s="32"/>
      <c r="S15" s="18"/>
      <c r="T15" s="18"/>
      <c r="U15" s="18"/>
      <c r="V15" s="111"/>
      <c r="W15" s="118" t="str">
        <f>IF(M15&gt;=8400000,IF(AND(J15&gt;=DATE(2024,4,1),J15&lt;=DATE(2025,3,31)),VLOOKUP(C15&amp;#REF!,Sheet1!$E$11:$F$16,2,0)+VLOOKUP(D15,Sheet1!$B$2:$C$48,2,0),IF(AND(C15="FCV",J15&gt;=DATE(2025,4,1),J15&lt;=DATE(2026,3,31)),VLOOKUP(C15&amp;#REF!,Sheet1!$T$11:$U$16,2,0),IF(AND(J15&gt;=DATE(2025,4,1),J15&lt;=DATE(2026,3,31)),VLOOKUP(C15&amp;#REF!,Sheet1!$T$11:$U$16,2,0)+VLOOKUP(D15,Sheet1!$N$2:$R$47,5,0),"")))*0.8,"")</f>
        <v/>
      </c>
      <c r="X15" s="118" t="str">
        <f t="shared" ref="X15:X63" si="0">IF(J15&lt;=DATE(2025,3,31),"R6","R7")</f>
        <v>R6</v>
      </c>
    </row>
    <row r="16" spans="1:24" ht="30" customHeight="1">
      <c r="B16" s="74">
        <v>3</v>
      </c>
      <c r="C16" s="75"/>
      <c r="D16" s="21"/>
      <c r="E16" s="3"/>
      <c r="F16" s="3"/>
      <c r="G16" s="3"/>
      <c r="H16" s="3"/>
      <c r="I16" s="3"/>
      <c r="J16" s="4"/>
      <c r="K16" s="3"/>
      <c r="L16" s="7"/>
      <c r="M16" s="23"/>
      <c r="N16" s="42" t="str">
        <f>IFERROR(VLOOKUP(D16&amp;E16&amp;F16&amp;X16,①データ!$D:$G,4,0),"")</f>
        <v/>
      </c>
      <c r="O16" s="31"/>
      <c r="P16" s="31"/>
      <c r="Q16" s="32"/>
      <c r="R16" s="32"/>
      <c r="S16" s="18"/>
      <c r="T16" s="18"/>
      <c r="U16" s="18"/>
      <c r="V16" s="111"/>
      <c r="W16" s="118" t="str">
        <f>IF(M16&gt;=8400000,IF(AND(J16&gt;=DATE(2024,4,1),J16&lt;=DATE(2025,3,31)),VLOOKUP(C16&amp;#REF!,Sheet1!$E$11:$F$16,2,0)+VLOOKUP(D16,Sheet1!$B$2:$C$48,2,0),IF(AND(C16="FCV",J16&gt;=DATE(2025,4,1),J16&lt;=DATE(2026,3,31)),VLOOKUP(C16&amp;#REF!,Sheet1!$T$11:$U$16,2,0),IF(AND(J16&gt;=DATE(2025,4,1),J16&lt;=DATE(2026,3,31)),VLOOKUP(C16&amp;#REF!,Sheet1!$T$11:$U$16,2,0)+VLOOKUP(D16,Sheet1!$N$2:$R$47,5,0),"")))*0.8,"")</f>
        <v/>
      </c>
      <c r="X16" s="118" t="str">
        <f t="shared" si="0"/>
        <v>R6</v>
      </c>
    </row>
    <row r="17" spans="2:24" ht="30" customHeight="1">
      <c r="B17" s="74">
        <v>4</v>
      </c>
      <c r="C17" s="75"/>
      <c r="D17" s="21"/>
      <c r="E17" s="3"/>
      <c r="F17" s="3"/>
      <c r="G17" s="3"/>
      <c r="H17" s="3"/>
      <c r="I17" s="3"/>
      <c r="J17" s="4"/>
      <c r="K17" s="3"/>
      <c r="L17" s="7"/>
      <c r="M17" s="23"/>
      <c r="N17" s="42" t="str">
        <f>IFERROR(VLOOKUP(D17&amp;E17&amp;F17&amp;X17,①データ!$D:$G,4,0),"")</f>
        <v/>
      </c>
      <c r="O17" s="31"/>
      <c r="P17" s="31"/>
      <c r="Q17" s="32"/>
      <c r="R17" s="32"/>
      <c r="S17" s="18"/>
      <c r="T17" s="18"/>
      <c r="U17" s="18"/>
      <c r="V17" s="111"/>
      <c r="W17" s="118" t="str">
        <f>IF(M17&gt;=8400000,IF(AND(J17&gt;=DATE(2024,4,1),J17&lt;=DATE(2025,3,31)),VLOOKUP(C17&amp;#REF!,Sheet1!$E$11:$F$16,2,0)+VLOOKUP(D17,Sheet1!$B$2:$C$48,2,0),IF(AND(C17="FCV",J17&gt;=DATE(2025,4,1),J17&lt;=DATE(2026,3,31)),VLOOKUP(C17&amp;#REF!,Sheet1!$T$11:$U$16,2,0),IF(AND(J17&gt;=DATE(2025,4,1),J17&lt;=DATE(2026,3,31)),VLOOKUP(C17&amp;#REF!,Sheet1!$T$11:$U$16,2,0)+VLOOKUP(D17,Sheet1!$N$2:$R$47,5,0),"")))*0.8,"")</f>
        <v/>
      </c>
      <c r="X17" s="118" t="str">
        <f t="shared" si="0"/>
        <v>R6</v>
      </c>
    </row>
    <row r="18" spans="2:24" ht="30" customHeight="1">
      <c r="B18" s="74">
        <v>5</v>
      </c>
      <c r="C18" s="75"/>
      <c r="D18" s="21"/>
      <c r="E18" s="3"/>
      <c r="F18" s="3"/>
      <c r="G18" s="3"/>
      <c r="H18" s="3"/>
      <c r="I18" s="3"/>
      <c r="J18" s="4"/>
      <c r="K18" s="3"/>
      <c r="L18" s="7"/>
      <c r="M18" s="23"/>
      <c r="N18" s="42" t="str">
        <f>IFERROR(VLOOKUP(D18&amp;E18&amp;F18&amp;X18,①データ!$D:$G,4,0),"")</f>
        <v/>
      </c>
      <c r="O18" s="31"/>
      <c r="P18" s="31"/>
      <c r="Q18" s="32"/>
      <c r="R18" s="32"/>
      <c r="S18" s="18"/>
      <c r="T18" s="18"/>
      <c r="U18" s="18"/>
      <c r="V18" s="111"/>
      <c r="W18" s="118" t="str">
        <f>IF(M18&gt;=8400000,IF(AND(J18&gt;=DATE(2024,4,1),J18&lt;=DATE(2025,3,31)),VLOOKUP(C18&amp;#REF!,Sheet1!$E$11:$F$16,2,0)+VLOOKUP(D18,Sheet1!$B$2:$C$48,2,0),IF(AND(C18="FCV",J18&gt;=DATE(2025,4,1),J18&lt;=DATE(2026,3,31)),VLOOKUP(C18&amp;#REF!,Sheet1!$T$11:$U$16,2,0),IF(AND(J18&gt;=DATE(2025,4,1),J18&lt;=DATE(2026,3,31)),VLOOKUP(C18&amp;#REF!,Sheet1!$T$11:$U$16,2,0)+VLOOKUP(D18,Sheet1!$N$2:$R$47,5,0),"")))*0.8,"")</f>
        <v/>
      </c>
      <c r="X18" s="118" t="str">
        <f t="shared" si="0"/>
        <v>R6</v>
      </c>
    </row>
    <row r="19" spans="2:24" ht="30" customHeight="1">
      <c r="B19" s="74">
        <v>6</v>
      </c>
      <c r="C19" s="75"/>
      <c r="D19" s="21"/>
      <c r="E19" s="3"/>
      <c r="F19" s="3"/>
      <c r="G19" s="3"/>
      <c r="H19" s="3"/>
      <c r="I19" s="3"/>
      <c r="J19" s="4"/>
      <c r="K19" s="3"/>
      <c r="L19" s="7"/>
      <c r="M19" s="23"/>
      <c r="N19" s="42" t="str">
        <f>IFERROR(VLOOKUP(D19&amp;E19&amp;F19&amp;X19,①データ!$D:$G,4,0),"")</f>
        <v/>
      </c>
      <c r="O19" s="31"/>
      <c r="P19" s="31"/>
      <c r="Q19" s="32"/>
      <c r="R19" s="32"/>
      <c r="S19" s="18"/>
      <c r="T19" s="18"/>
      <c r="U19" s="18"/>
      <c r="V19" s="111"/>
      <c r="W19" s="118" t="str">
        <f>IF(M19&gt;=8400000,IF(AND(J19&gt;=DATE(2024,4,1),J19&lt;=DATE(2025,3,31)),VLOOKUP(C19&amp;#REF!,Sheet1!$E$11:$F$16,2,0)+VLOOKUP(D19,Sheet1!$B$2:$C$48,2,0),IF(AND(C19="FCV",J19&gt;=DATE(2025,4,1),J19&lt;=DATE(2026,3,31)),VLOOKUP(C19&amp;#REF!,Sheet1!$T$11:$U$16,2,0),IF(AND(J19&gt;=DATE(2025,4,1),J19&lt;=DATE(2026,3,31)),VLOOKUP(C19&amp;#REF!,Sheet1!$T$11:$U$16,2,0)+VLOOKUP(D19,Sheet1!$N$2:$R$47,5,0),"")))*0.8,"")</f>
        <v/>
      </c>
      <c r="X19" s="118" t="str">
        <f t="shared" si="0"/>
        <v>R6</v>
      </c>
    </row>
    <row r="20" spans="2:24" ht="30" customHeight="1">
      <c r="B20" s="74">
        <v>7</v>
      </c>
      <c r="C20" s="75"/>
      <c r="D20" s="21"/>
      <c r="E20" s="3"/>
      <c r="F20" s="3"/>
      <c r="G20" s="3"/>
      <c r="H20" s="3"/>
      <c r="I20" s="3"/>
      <c r="J20" s="4"/>
      <c r="K20" s="3"/>
      <c r="L20" s="7"/>
      <c r="M20" s="23"/>
      <c r="N20" s="42" t="str">
        <f>IFERROR(VLOOKUP(D20&amp;E20&amp;F20&amp;X20,①データ!$D:$G,4,0),"")</f>
        <v/>
      </c>
      <c r="O20" s="31"/>
      <c r="P20" s="31"/>
      <c r="Q20" s="32"/>
      <c r="R20" s="32"/>
      <c r="S20" s="18"/>
      <c r="T20" s="18"/>
      <c r="U20" s="18"/>
      <c r="V20" s="111"/>
      <c r="W20" s="118" t="str">
        <f>IF(M20&gt;=8400000,IF(AND(J20&gt;=DATE(2024,4,1),J20&lt;=DATE(2025,3,31)),VLOOKUP(C20&amp;#REF!,Sheet1!$E$11:$F$16,2,0)+VLOOKUP(D20,Sheet1!$B$2:$C$48,2,0),IF(AND(C20="FCV",J20&gt;=DATE(2025,4,1),J20&lt;=DATE(2026,3,31)),VLOOKUP(C20&amp;#REF!,Sheet1!$T$11:$U$16,2,0),IF(AND(J20&gt;=DATE(2025,4,1),J20&lt;=DATE(2026,3,31)),VLOOKUP(C20&amp;#REF!,Sheet1!$T$11:$U$16,2,0)+VLOOKUP(D20,Sheet1!$N$2:$R$47,5,0),"")))*0.8,"")</f>
        <v/>
      </c>
      <c r="X20" s="118" t="str">
        <f t="shared" si="0"/>
        <v>R6</v>
      </c>
    </row>
    <row r="21" spans="2:24" ht="30" customHeight="1">
      <c r="B21" s="74">
        <v>8</v>
      </c>
      <c r="C21" s="75"/>
      <c r="D21" s="21"/>
      <c r="E21" s="3"/>
      <c r="F21" s="3"/>
      <c r="G21" s="3"/>
      <c r="H21" s="3"/>
      <c r="I21" s="3"/>
      <c r="J21" s="4"/>
      <c r="K21" s="3"/>
      <c r="L21" s="7"/>
      <c r="M21" s="23"/>
      <c r="N21" s="42" t="str">
        <f>IFERROR(VLOOKUP(D21&amp;E21&amp;F21&amp;X21,①データ!$D:$G,4,0),"")</f>
        <v/>
      </c>
      <c r="O21" s="31"/>
      <c r="P21" s="31"/>
      <c r="Q21" s="32"/>
      <c r="R21" s="32"/>
      <c r="S21" s="18"/>
      <c r="T21" s="18"/>
      <c r="U21" s="18"/>
      <c r="V21" s="111"/>
      <c r="W21" s="118" t="str">
        <f>IF(M21&gt;=8400000,IF(AND(J21&gt;=DATE(2024,4,1),J21&lt;=DATE(2025,3,31)),VLOOKUP(C21&amp;#REF!,Sheet1!$E$11:$F$16,2,0)+VLOOKUP(D21,Sheet1!$B$2:$C$48,2,0),IF(AND(C21="FCV",J21&gt;=DATE(2025,4,1),J21&lt;=DATE(2026,3,31)),VLOOKUP(C21&amp;#REF!,Sheet1!$T$11:$U$16,2,0),IF(AND(J21&gt;=DATE(2025,4,1),J21&lt;=DATE(2026,3,31)),VLOOKUP(C21&amp;#REF!,Sheet1!$T$11:$U$16,2,0)+VLOOKUP(D21,Sheet1!$N$2:$R$47,5,0),"")))*0.8,"")</f>
        <v/>
      </c>
      <c r="X21" s="118" t="str">
        <f t="shared" si="0"/>
        <v>R6</v>
      </c>
    </row>
    <row r="22" spans="2:24" ht="30" customHeight="1">
      <c r="B22" s="74">
        <v>9</v>
      </c>
      <c r="C22" s="75"/>
      <c r="D22" s="21"/>
      <c r="E22" s="3"/>
      <c r="F22" s="3"/>
      <c r="G22" s="3"/>
      <c r="H22" s="3"/>
      <c r="I22" s="3"/>
      <c r="J22" s="4"/>
      <c r="K22" s="3"/>
      <c r="L22" s="7"/>
      <c r="M22" s="23"/>
      <c r="N22" s="42" t="str">
        <f>IFERROR(VLOOKUP(D22&amp;E22&amp;F22&amp;X22,①データ!$D:$G,4,0),"")</f>
        <v/>
      </c>
      <c r="O22" s="31"/>
      <c r="P22" s="31"/>
      <c r="Q22" s="32"/>
      <c r="R22" s="32"/>
      <c r="S22" s="18"/>
      <c r="T22" s="18"/>
      <c r="U22" s="18"/>
      <c r="V22" s="111"/>
      <c r="W22" s="118" t="str">
        <f>IF(M22&gt;=8400000,IF(AND(J22&gt;=DATE(2024,4,1),J22&lt;=DATE(2025,3,31)),VLOOKUP(C22&amp;#REF!,Sheet1!$E$11:$F$16,2,0)+VLOOKUP(D22,Sheet1!$B$2:$C$48,2,0),IF(AND(C22="FCV",J22&gt;=DATE(2025,4,1),J22&lt;=DATE(2026,3,31)),VLOOKUP(C22&amp;#REF!,Sheet1!$T$11:$U$16,2,0),IF(AND(J22&gt;=DATE(2025,4,1),J22&lt;=DATE(2026,3,31)),VLOOKUP(C22&amp;#REF!,Sheet1!$T$11:$U$16,2,0)+VLOOKUP(D22,Sheet1!$N$2:$R$47,5,0),"")))*0.8,"")</f>
        <v/>
      </c>
      <c r="X22" s="118" t="str">
        <f t="shared" si="0"/>
        <v>R6</v>
      </c>
    </row>
    <row r="23" spans="2:24" ht="30" customHeight="1">
      <c r="B23" s="74">
        <v>10</v>
      </c>
      <c r="C23" s="75"/>
      <c r="D23" s="21"/>
      <c r="E23" s="3"/>
      <c r="F23" s="3"/>
      <c r="G23" s="3"/>
      <c r="H23" s="3"/>
      <c r="I23" s="3"/>
      <c r="J23" s="4"/>
      <c r="K23" s="3"/>
      <c r="L23" s="7"/>
      <c r="M23" s="23"/>
      <c r="N23" s="42" t="str">
        <f>IFERROR(VLOOKUP(D23&amp;E23&amp;F23&amp;X23,①データ!$D:$G,4,0),"")</f>
        <v/>
      </c>
      <c r="O23" s="31"/>
      <c r="P23" s="31"/>
      <c r="Q23" s="32"/>
      <c r="R23" s="32"/>
      <c r="S23" s="18"/>
      <c r="T23" s="18"/>
      <c r="U23" s="18"/>
      <c r="V23" s="111"/>
      <c r="W23" s="118" t="str">
        <f>IF(M23&gt;=8400000,IF(AND(J23&gt;=DATE(2024,4,1),J23&lt;=DATE(2025,3,31)),VLOOKUP(C23&amp;#REF!,Sheet1!$E$11:$F$16,2,0)+VLOOKUP(D23,Sheet1!$B$2:$C$48,2,0),IF(AND(C23="FCV",J23&gt;=DATE(2025,4,1),J23&lt;=DATE(2026,3,31)),VLOOKUP(C23&amp;#REF!,Sheet1!$T$11:$U$16,2,0),IF(AND(J23&gt;=DATE(2025,4,1),J23&lt;=DATE(2026,3,31)),VLOOKUP(C23&amp;#REF!,Sheet1!$T$11:$U$16,2,0)+VLOOKUP(D23,Sheet1!$N$2:$R$47,5,0),"")))*0.8,"")</f>
        <v/>
      </c>
      <c r="X23" s="118" t="str">
        <f t="shared" si="0"/>
        <v>R6</v>
      </c>
    </row>
    <row r="24" spans="2:24" ht="30" customHeight="1">
      <c r="B24" s="74">
        <v>11</v>
      </c>
      <c r="C24" s="75"/>
      <c r="D24" s="21"/>
      <c r="E24" s="3"/>
      <c r="F24" s="3"/>
      <c r="G24" s="3"/>
      <c r="H24" s="3"/>
      <c r="I24" s="3"/>
      <c r="J24" s="4"/>
      <c r="K24" s="3"/>
      <c r="L24" s="7"/>
      <c r="M24" s="23"/>
      <c r="N24" s="42" t="str">
        <f>IFERROR(VLOOKUP(D24&amp;E24&amp;F24&amp;X24,①データ!$D:$G,4,0),"")</f>
        <v/>
      </c>
      <c r="O24" s="31"/>
      <c r="P24" s="31"/>
      <c r="Q24" s="32"/>
      <c r="R24" s="32"/>
      <c r="S24" s="18"/>
      <c r="T24" s="18"/>
      <c r="U24" s="18"/>
      <c r="V24" s="111"/>
      <c r="W24" s="118" t="str">
        <f>IF(M24&gt;=8400000,IF(AND(J24&gt;=DATE(2024,4,1),J24&lt;=DATE(2025,3,31)),VLOOKUP(C24&amp;#REF!,Sheet1!$E$11:$F$16,2,0)+VLOOKUP(D24,Sheet1!$B$2:$C$48,2,0),IF(AND(C24="FCV",J24&gt;=DATE(2025,4,1),J24&lt;=DATE(2026,3,31)),VLOOKUP(C24&amp;#REF!,Sheet1!$T$11:$U$16,2,0),IF(AND(J24&gt;=DATE(2025,4,1),J24&lt;=DATE(2026,3,31)),VLOOKUP(C24&amp;#REF!,Sheet1!$T$11:$U$16,2,0)+VLOOKUP(D24,Sheet1!$N$2:$R$47,5,0),"")))*0.8,"")</f>
        <v/>
      </c>
      <c r="X24" s="118" t="str">
        <f t="shared" si="0"/>
        <v>R6</v>
      </c>
    </row>
    <row r="25" spans="2:24" ht="30" customHeight="1">
      <c r="B25" s="74">
        <v>12</v>
      </c>
      <c r="C25" s="75"/>
      <c r="D25" s="21"/>
      <c r="E25" s="3"/>
      <c r="F25" s="3"/>
      <c r="G25" s="3"/>
      <c r="H25" s="3"/>
      <c r="I25" s="3"/>
      <c r="J25" s="4"/>
      <c r="K25" s="3"/>
      <c r="L25" s="7"/>
      <c r="M25" s="23"/>
      <c r="N25" s="42" t="str">
        <f>IFERROR(VLOOKUP(D25&amp;E25&amp;F25&amp;X25,①データ!$D:$G,4,0),"")</f>
        <v/>
      </c>
      <c r="O25" s="31"/>
      <c r="P25" s="31"/>
      <c r="Q25" s="32"/>
      <c r="R25" s="32"/>
      <c r="S25" s="18"/>
      <c r="T25" s="18"/>
      <c r="U25" s="18"/>
      <c r="V25" s="111"/>
      <c r="W25" s="118" t="str">
        <f>IF(M25&gt;=8400000,IF(AND(J25&gt;=DATE(2024,4,1),J25&lt;=DATE(2025,3,31)),VLOOKUP(C25&amp;#REF!,Sheet1!$E$11:$F$16,2,0)+VLOOKUP(D25,Sheet1!$B$2:$C$48,2,0),IF(AND(C25="FCV",J25&gt;=DATE(2025,4,1),J25&lt;=DATE(2026,3,31)),VLOOKUP(C25&amp;#REF!,Sheet1!$T$11:$U$16,2,0),IF(AND(J25&gt;=DATE(2025,4,1),J25&lt;=DATE(2026,3,31)),VLOOKUP(C25&amp;#REF!,Sheet1!$T$11:$U$16,2,0)+VLOOKUP(D25,Sheet1!$N$2:$R$47,5,0),"")))*0.8,"")</f>
        <v/>
      </c>
      <c r="X25" s="118" t="str">
        <f t="shared" si="0"/>
        <v>R6</v>
      </c>
    </row>
    <row r="26" spans="2:24" ht="30" customHeight="1">
      <c r="B26" s="74">
        <v>13</v>
      </c>
      <c r="C26" s="75"/>
      <c r="D26" s="21"/>
      <c r="E26" s="3"/>
      <c r="F26" s="3"/>
      <c r="G26" s="3"/>
      <c r="H26" s="3"/>
      <c r="I26" s="3"/>
      <c r="J26" s="4"/>
      <c r="K26" s="3"/>
      <c r="L26" s="7"/>
      <c r="M26" s="23"/>
      <c r="N26" s="42" t="str">
        <f>IFERROR(VLOOKUP(D26&amp;E26&amp;F26&amp;X26,①データ!$D:$G,4,0),"")</f>
        <v/>
      </c>
      <c r="O26" s="31"/>
      <c r="P26" s="31"/>
      <c r="Q26" s="32"/>
      <c r="R26" s="32"/>
      <c r="S26" s="18"/>
      <c r="T26" s="18"/>
      <c r="U26" s="18"/>
      <c r="V26" s="111"/>
      <c r="W26" s="118" t="str">
        <f>IF(M26&gt;=8400000,IF(AND(J26&gt;=DATE(2024,4,1),J26&lt;=DATE(2025,3,31)),VLOOKUP(C26&amp;#REF!,Sheet1!$E$11:$F$16,2,0)+VLOOKUP(D26,Sheet1!$B$2:$C$48,2,0),IF(AND(C26="FCV",J26&gt;=DATE(2025,4,1),J26&lt;=DATE(2026,3,31)),VLOOKUP(C26&amp;#REF!,Sheet1!$T$11:$U$16,2,0),IF(AND(J26&gt;=DATE(2025,4,1),J26&lt;=DATE(2026,3,31)),VLOOKUP(C26&amp;#REF!,Sheet1!$T$11:$U$16,2,0)+VLOOKUP(D26,Sheet1!$N$2:$R$47,5,0),"")))*0.8,"")</f>
        <v/>
      </c>
      <c r="X26" s="118" t="str">
        <f t="shared" si="0"/>
        <v>R6</v>
      </c>
    </row>
    <row r="27" spans="2:24" ht="30" customHeight="1">
      <c r="B27" s="74">
        <v>14</v>
      </c>
      <c r="C27" s="75"/>
      <c r="D27" s="21"/>
      <c r="E27" s="3"/>
      <c r="F27" s="3"/>
      <c r="G27" s="3"/>
      <c r="H27" s="3"/>
      <c r="I27" s="3"/>
      <c r="J27" s="4"/>
      <c r="K27" s="3"/>
      <c r="L27" s="7"/>
      <c r="M27" s="23"/>
      <c r="N27" s="42" t="str">
        <f>IFERROR(VLOOKUP(D27&amp;E27&amp;F27&amp;X27,①データ!$D:$G,4,0),"")</f>
        <v/>
      </c>
      <c r="O27" s="31"/>
      <c r="P27" s="31"/>
      <c r="Q27" s="32"/>
      <c r="R27" s="32"/>
      <c r="S27" s="18"/>
      <c r="T27" s="18"/>
      <c r="U27" s="18"/>
      <c r="V27" s="111"/>
      <c r="W27" s="118" t="str">
        <f>IF(M27&gt;=8400000,IF(AND(J27&gt;=DATE(2024,4,1),J27&lt;=DATE(2025,3,31)),VLOOKUP(C27&amp;#REF!,Sheet1!$E$11:$F$16,2,0)+VLOOKUP(D27,Sheet1!$B$2:$C$48,2,0),IF(AND(C27="FCV",J27&gt;=DATE(2025,4,1),J27&lt;=DATE(2026,3,31)),VLOOKUP(C27&amp;#REF!,Sheet1!$T$11:$U$16,2,0),IF(AND(J27&gt;=DATE(2025,4,1),J27&lt;=DATE(2026,3,31)),VLOOKUP(C27&amp;#REF!,Sheet1!$T$11:$U$16,2,0)+VLOOKUP(D27,Sheet1!$N$2:$R$47,5,0),"")))*0.8,"")</f>
        <v/>
      </c>
      <c r="X27" s="118" t="str">
        <f t="shared" si="0"/>
        <v>R6</v>
      </c>
    </row>
    <row r="28" spans="2:24" ht="30" customHeight="1">
      <c r="B28" s="74">
        <v>15</v>
      </c>
      <c r="C28" s="75"/>
      <c r="D28" s="21"/>
      <c r="E28" s="3"/>
      <c r="F28" s="3"/>
      <c r="G28" s="3"/>
      <c r="H28" s="3"/>
      <c r="I28" s="3"/>
      <c r="J28" s="4"/>
      <c r="K28" s="3"/>
      <c r="L28" s="7"/>
      <c r="M28" s="23"/>
      <c r="N28" s="42" t="str">
        <f>IFERROR(VLOOKUP(D28&amp;E28&amp;F28&amp;X28,①データ!$D:$G,4,0),"")</f>
        <v/>
      </c>
      <c r="O28" s="31"/>
      <c r="P28" s="31"/>
      <c r="Q28" s="32"/>
      <c r="R28" s="32"/>
      <c r="S28" s="18"/>
      <c r="T28" s="18"/>
      <c r="U28" s="18"/>
      <c r="V28" s="111"/>
      <c r="W28" s="118" t="str">
        <f>IF(M28&gt;=8400000,IF(AND(J28&gt;=DATE(2024,4,1),J28&lt;=DATE(2025,3,31)),VLOOKUP(C28&amp;#REF!,Sheet1!$E$11:$F$16,2,0)+VLOOKUP(D28,Sheet1!$B$2:$C$48,2,0),IF(AND(C28="FCV",J28&gt;=DATE(2025,4,1),J28&lt;=DATE(2026,3,31)),VLOOKUP(C28&amp;#REF!,Sheet1!$T$11:$U$16,2,0),IF(AND(J28&gt;=DATE(2025,4,1),J28&lt;=DATE(2026,3,31)),VLOOKUP(C28&amp;#REF!,Sheet1!$T$11:$U$16,2,0)+VLOOKUP(D28,Sheet1!$N$2:$R$47,5,0),"")))*0.8,"")</f>
        <v/>
      </c>
      <c r="X28" s="118" t="str">
        <f t="shared" si="0"/>
        <v>R6</v>
      </c>
    </row>
    <row r="29" spans="2:24" ht="30" customHeight="1">
      <c r="B29" s="74">
        <v>16</v>
      </c>
      <c r="C29" s="75"/>
      <c r="D29" s="21"/>
      <c r="E29" s="3"/>
      <c r="F29" s="3"/>
      <c r="G29" s="3"/>
      <c r="H29" s="3"/>
      <c r="I29" s="3"/>
      <c r="J29" s="4"/>
      <c r="K29" s="3"/>
      <c r="L29" s="7"/>
      <c r="M29" s="23"/>
      <c r="N29" s="42" t="str">
        <f>IFERROR(VLOOKUP(D29&amp;E29&amp;F29&amp;X29,①データ!$D:$G,4,0),"")</f>
        <v/>
      </c>
      <c r="O29" s="31"/>
      <c r="P29" s="31"/>
      <c r="Q29" s="32"/>
      <c r="R29" s="32"/>
      <c r="S29" s="18"/>
      <c r="T29" s="18"/>
      <c r="U29" s="18"/>
      <c r="V29" s="111"/>
      <c r="W29" s="118" t="str">
        <f>IF(M29&gt;=8400000,IF(AND(J29&gt;=DATE(2024,4,1),J29&lt;=DATE(2025,3,31)),VLOOKUP(C29&amp;#REF!,Sheet1!$E$11:$F$16,2,0)+VLOOKUP(D29,Sheet1!$B$2:$C$48,2,0),IF(AND(C29="FCV",J29&gt;=DATE(2025,4,1),J29&lt;=DATE(2026,3,31)),VLOOKUP(C29&amp;#REF!,Sheet1!$T$11:$U$16,2,0),IF(AND(J29&gt;=DATE(2025,4,1),J29&lt;=DATE(2026,3,31)),VLOOKUP(C29&amp;#REF!,Sheet1!$T$11:$U$16,2,0)+VLOOKUP(D29,Sheet1!$N$2:$R$47,5,0),"")))*0.8,"")</f>
        <v/>
      </c>
      <c r="X29" s="118" t="str">
        <f t="shared" si="0"/>
        <v>R6</v>
      </c>
    </row>
    <row r="30" spans="2:24" ht="30" customHeight="1">
      <c r="B30" s="74">
        <v>17</v>
      </c>
      <c r="C30" s="75"/>
      <c r="D30" s="21"/>
      <c r="E30" s="3"/>
      <c r="F30" s="3"/>
      <c r="G30" s="3"/>
      <c r="H30" s="3"/>
      <c r="I30" s="3"/>
      <c r="J30" s="4"/>
      <c r="K30" s="3"/>
      <c r="L30" s="7"/>
      <c r="M30" s="23"/>
      <c r="N30" s="42" t="str">
        <f>IFERROR(VLOOKUP(D30&amp;E30&amp;F30&amp;X30,①データ!$D:$G,4,0),"")</f>
        <v/>
      </c>
      <c r="O30" s="31"/>
      <c r="P30" s="31"/>
      <c r="Q30" s="32"/>
      <c r="R30" s="32"/>
      <c r="S30" s="18"/>
      <c r="T30" s="18"/>
      <c r="U30" s="18"/>
      <c r="V30" s="111"/>
      <c r="W30" s="118" t="str">
        <f>IF(M30&gt;=8400000,IF(AND(J30&gt;=DATE(2024,4,1),J30&lt;=DATE(2025,3,31)),VLOOKUP(C30&amp;#REF!,Sheet1!$E$11:$F$16,2,0)+VLOOKUP(D30,Sheet1!$B$2:$C$48,2,0),IF(AND(C30="FCV",J30&gt;=DATE(2025,4,1),J30&lt;=DATE(2026,3,31)),VLOOKUP(C30&amp;#REF!,Sheet1!$T$11:$U$16,2,0),IF(AND(J30&gt;=DATE(2025,4,1),J30&lt;=DATE(2026,3,31)),VLOOKUP(C30&amp;#REF!,Sheet1!$T$11:$U$16,2,0)+VLOOKUP(D30,Sheet1!$N$2:$R$47,5,0),"")))*0.8,"")</f>
        <v/>
      </c>
      <c r="X30" s="118" t="str">
        <f t="shared" si="0"/>
        <v>R6</v>
      </c>
    </row>
    <row r="31" spans="2:24" ht="30" customHeight="1">
      <c r="B31" s="74">
        <v>18</v>
      </c>
      <c r="C31" s="75"/>
      <c r="D31" s="21"/>
      <c r="E31" s="3"/>
      <c r="F31" s="3"/>
      <c r="G31" s="3"/>
      <c r="H31" s="3"/>
      <c r="I31" s="3"/>
      <c r="J31" s="4"/>
      <c r="K31" s="3"/>
      <c r="L31" s="7"/>
      <c r="M31" s="23"/>
      <c r="N31" s="42" t="str">
        <f>IFERROR(VLOOKUP(D31&amp;E31&amp;F31&amp;X31,①データ!$D:$G,4,0),"")</f>
        <v/>
      </c>
      <c r="O31" s="31"/>
      <c r="P31" s="31"/>
      <c r="Q31" s="32"/>
      <c r="R31" s="32"/>
      <c r="S31" s="18"/>
      <c r="T31" s="18"/>
      <c r="U31" s="18"/>
      <c r="V31" s="111"/>
      <c r="W31" s="118" t="str">
        <f>IF(M31&gt;=8400000,IF(AND(J31&gt;=DATE(2024,4,1),J31&lt;=DATE(2025,3,31)),VLOOKUP(C31&amp;#REF!,Sheet1!$E$11:$F$16,2,0)+VLOOKUP(D31,Sheet1!$B$2:$C$48,2,0),IF(AND(C31="FCV",J31&gt;=DATE(2025,4,1),J31&lt;=DATE(2026,3,31)),VLOOKUP(C31&amp;#REF!,Sheet1!$T$11:$U$16,2,0),IF(AND(J31&gt;=DATE(2025,4,1),J31&lt;=DATE(2026,3,31)),VLOOKUP(C31&amp;#REF!,Sheet1!$T$11:$U$16,2,0)+VLOOKUP(D31,Sheet1!$N$2:$R$47,5,0),"")))*0.8,"")</f>
        <v/>
      </c>
      <c r="X31" s="118" t="str">
        <f t="shared" si="0"/>
        <v>R6</v>
      </c>
    </row>
    <row r="32" spans="2:24" ht="30" customHeight="1">
      <c r="B32" s="74">
        <v>19</v>
      </c>
      <c r="C32" s="75"/>
      <c r="D32" s="21"/>
      <c r="E32" s="3"/>
      <c r="F32" s="3"/>
      <c r="G32" s="1"/>
      <c r="H32" s="3"/>
      <c r="I32" s="1"/>
      <c r="J32" s="2"/>
      <c r="K32" s="1"/>
      <c r="L32" s="7"/>
      <c r="M32" s="23"/>
      <c r="N32" s="42" t="str">
        <f>IFERROR(VLOOKUP(D32&amp;E32&amp;F32&amp;X32,①データ!$D:$G,4,0),"")</f>
        <v/>
      </c>
      <c r="O32" s="31"/>
      <c r="P32" s="31"/>
      <c r="Q32" s="32"/>
      <c r="R32" s="32"/>
      <c r="S32" s="18"/>
      <c r="T32" s="18"/>
      <c r="U32" s="18"/>
      <c r="V32" s="112"/>
      <c r="W32" s="118" t="str">
        <f>IF(M32&gt;=8400000,IF(AND(J32&gt;=DATE(2024,4,1),J32&lt;=DATE(2025,3,31)),VLOOKUP(C32&amp;#REF!,Sheet1!$E$11:$F$16,2,0)+VLOOKUP(D32,Sheet1!$B$2:$C$48,2,0),IF(AND(C32="FCV",J32&gt;=DATE(2025,4,1),J32&lt;=DATE(2026,3,31)),VLOOKUP(C32&amp;#REF!,Sheet1!$T$11:$U$16,2,0),IF(AND(J32&gt;=DATE(2025,4,1),J32&lt;=DATE(2026,3,31)),VLOOKUP(C32&amp;#REF!,Sheet1!$T$11:$U$16,2,0)+VLOOKUP(D32,Sheet1!$N$2:$R$47,5,0),"")))*0.8,"")</f>
        <v/>
      </c>
      <c r="X32" s="118" t="str">
        <f t="shared" si="0"/>
        <v>R6</v>
      </c>
    </row>
    <row r="33" spans="2:24" ht="30" customHeight="1">
      <c r="B33" s="74">
        <v>20</v>
      </c>
      <c r="C33" s="75"/>
      <c r="D33" s="21"/>
      <c r="E33" s="3"/>
      <c r="F33" s="3"/>
      <c r="G33" s="3"/>
      <c r="H33" s="3"/>
      <c r="I33" s="3"/>
      <c r="J33" s="4"/>
      <c r="K33" s="3"/>
      <c r="L33" s="7"/>
      <c r="M33" s="23"/>
      <c r="N33" s="42" t="str">
        <f>IFERROR(VLOOKUP(D33&amp;E33&amp;F33&amp;X33,①データ!$D:$G,4,0),"")</f>
        <v/>
      </c>
      <c r="O33" s="31"/>
      <c r="P33" s="31"/>
      <c r="Q33" s="32"/>
      <c r="R33" s="32"/>
      <c r="S33" s="18"/>
      <c r="T33" s="18"/>
      <c r="U33" s="18"/>
      <c r="V33" s="111"/>
      <c r="W33" s="118" t="str">
        <f>IF(M33&gt;=8400000,IF(AND(J33&gt;=DATE(2024,4,1),J33&lt;=DATE(2025,3,31)),VLOOKUP(C33&amp;#REF!,Sheet1!$E$11:$F$16,2,0)+VLOOKUP(D33,Sheet1!$B$2:$C$48,2,0),IF(AND(C33="FCV",J33&gt;=DATE(2025,4,1),J33&lt;=DATE(2026,3,31)),VLOOKUP(C33&amp;#REF!,Sheet1!$T$11:$U$16,2,0),IF(AND(J33&gt;=DATE(2025,4,1),J33&lt;=DATE(2026,3,31)),VLOOKUP(C33&amp;#REF!,Sheet1!$T$11:$U$16,2,0)+VLOOKUP(D33,Sheet1!$N$2:$R$47,5,0),"")))*0.8,"")</f>
        <v/>
      </c>
      <c r="X33" s="118" t="str">
        <f t="shared" si="0"/>
        <v>R6</v>
      </c>
    </row>
    <row r="34" spans="2:24" ht="30" customHeight="1">
      <c r="B34" s="74">
        <v>21</v>
      </c>
      <c r="C34" s="75"/>
      <c r="D34" s="21"/>
      <c r="E34" s="3"/>
      <c r="F34" s="3"/>
      <c r="G34" s="3"/>
      <c r="H34" s="3"/>
      <c r="I34" s="3"/>
      <c r="J34" s="4"/>
      <c r="K34" s="3"/>
      <c r="L34" s="7"/>
      <c r="M34" s="23"/>
      <c r="N34" s="42" t="str">
        <f>IFERROR(VLOOKUP(D34&amp;E34&amp;F34&amp;X34,①データ!$D:$G,4,0),"")</f>
        <v/>
      </c>
      <c r="O34" s="31"/>
      <c r="P34" s="31"/>
      <c r="Q34" s="32"/>
      <c r="R34" s="32"/>
      <c r="S34" s="18"/>
      <c r="T34" s="18"/>
      <c r="U34" s="18"/>
      <c r="V34" s="111"/>
      <c r="W34" s="118" t="str">
        <f>IF(M34&gt;=8400000,IF(AND(J34&gt;=DATE(2024,4,1),J34&lt;=DATE(2025,3,31)),VLOOKUP(C34&amp;#REF!,Sheet1!$E$11:$F$16,2,0)+VLOOKUP(D34,Sheet1!$B$2:$C$48,2,0),IF(AND(C34="FCV",J34&gt;=DATE(2025,4,1),J34&lt;=DATE(2026,3,31)),VLOOKUP(C34&amp;#REF!,Sheet1!$T$11:$U$16,2,0),IF(AND(J34&gt;=DATE(2025,4,1),J34&lt;=DATE(2026,3,31)),VLOOKUP(C34&amp;#REF!,Sheet1!$T$11:$U$16,2,0)+VLOOKUP(D34,Sheet1!$N$2:$R$47,5,0),"")))*0.8,"")</f>
        <v/>
      </c>
      <c r="X34" s="118" t="str">
        <f t="shared" si="0"/>
        <v>R6</v>
      </c>
    </row>
    <row r="35" spans="2:24" ht="30" customHeight="1">
      <c r="B35" s="74">
        <v>22</v>
      </c>
      <c r="C35" s="75"/>
      <c r="D35" s="21"/>
      <c r="E35" s="3"/>
      <c r="F35" s="3"/>
      <c r="G35" s="3"/>
      <c r="H35" s="3"/>
      <c r="I35" s="3"/>
      <c r="J35" s="4"/>
      <c r="K35" s="3"/>
      <c r="L35" s="7"/>
      <c r="M35" s="23"/>
      <c r="N35" s="42" t="str">
        <f>IFERROR(VLOOKUP(D35&amp;E35&amp;F35&amp;X35,①データ!$D:$G,4,0),"")</f>
        <v/>
      </c>
      <c r="O35" s="31"/>
      <c r="P35" s="31"/>
      <c r="Q35" s="32"/>
      <c r="R35" s="32"/>
      <c r="S35" s="18"/>
      <c r="T35" s="18"/>
      <c r="U35" s="18"/>
      <c r="V35" s="111"/>
      <c r="W35" s="118" t="str">
        <f>IF(M35&gt;=8400000,IF(AND(J35&gt;=DATE(2024,4,1),J35&lt;=DATE(2025,3,31)),VLOOKUP(C35&amp;#REF!,Sheet1!$E$11:$F$16,2,0)+VLOOKUP(D35,Sheet1!$B$2:$C$48,2,0),IF(AND(C35="FCV",J35&gt;=DATE(2025,4,1),J35&lt;=DATE(2026,3,31)),VLOOKUP(C35&amp;#REF!,Sheet1!$T$11:$U$16,2,0),IF(AND(J35&gt;=DATE(2025,4,1),J35&lt;=DATE(2026,3,31)),VLOOKUP(C35&amp;#REF!,Sheet1!$T$11:$U$16,2,0)+VLOOKUP(D35,Sheet1!$N$2:$R$47,5,0),"")))*0.8,"")</f>
        <v/>
      </c>
      <c r="X35" s="118" t="str">
        <f t="shared" si="0"/>
        <v>R6</v>
      </c>
    </row>
    <row r="36" spans="2:24" ht="30" customHeight="1">
      <c r="B36" s="74">
        <v>23</v>
      </c>
      <c r="C36" s="75"/>
      <c r="D36" s="21"/>
      <c r="E36" s="3"/>
      <c r="F36" s="3"/>
      <c r="G36" s="3"/>
      <c r="H36" s="3"/>
      <c r="I36" s="3"/>
      <c r="J36" s="4"/>
      <c r="K36" s="3"/>
      <c r="L36" s="7"/>
      <c r="M36" s="23"/>
      <c r="N36" s="42" t="str">
        <f>IFERROR(VLOOKUP(D36&amp;E36&amp;F36&amp;X36,①データ!$D:$G,4,0),"")</f>
        <v/>
      </c>
      <c r="O36" s="31"/>
      <c r="P36" s="31"/>
      <c r="Q36" s="32"/>
      <c r="R36" s="32"/>
      <c r="S36" s="18"/>
      <c r="T36" s="18"/>
      <c r="U36" s="18"/>
      <c r="V36" s="111"/>
      <c r="W36" s="118" t="str">
        <f>IF(M36&gt;=8400000,IF(AND(J36&gt;=DATE(2024,4,1),J36&lt;=DATE(2025,3,31)),VLOOKUP(C36&amp;#REF!,Sheet1!$E$11:$F$16,2,0)+VLOOKUP(D36,Sheet1!$B$2:$C$48,2,0),IF(AND(C36="FCV",J36&gt;=DATE(2025,4,1),J36&lt;=DATE(2026,3,31)),VLOOKUP(C36&amp;#REF!,Sheet1!$T$11:$U$16,2,0),IF(AND(J36&gt;=DATE(2025,4,1),J36&lt;=DATE(2026,3,31)),VLOOKUP(C36&amp;#REF!,Sheet1!$T$11:$U$16,2,0)+VLOOKUP(D36,Sheet1!$N$2:$R$47,5,0),"")))*0.8,"")</f>
        <v/>
      </c>
      <c r="X36" s="118" t="str">
        <f t="shared" si="0"/>
        <v>R6</v>
      </c>
    </row>
    <row r="37" spans="2:24" ht="30" customHeight="1">
      <c r="B37" s="74">
        <v>24</v>
      </c>
      <c r="C37" s="75"/>
      <c r="D37" s="21"/>
      <c r="E37" s="3"/>
      <c r="F37" s="3"/>
      <c r="G37" s="3"/>
      <c r="H37" s="3"/>
      <c r="I37" s="3"/>
      <c r="J37" s="4"/>
      <c r="K37" s="3"/>
      <c r="L37" s="7"/>
      <c r="M37" s="23"/>
      <c r="N37" s="42" t="str">
        <f>IFERROR(VLOOKUP(D37&amp;E37&amp;F37&amp;X37,①データ!$D:$G,4,0),"")</f>
        <v/>
      </c>
      <c r="O37" s="31"/>
      <c r="P37" s="31"/>
      <c r="Q37" s="32"/>
      <c r="R37" s="32"/>
      <c r="S37" s="18"/>
      <c r="T37" s="18"/>
      <c r="U37" s="18"/>
      <c r="V37" s="111"/>
      <c r="W37" s="118" t="str">
        <f>IF(M37&gt;=8400000,IF(AND(J37&gt;=DATE(2024,4,1),J37&lt;=DATE(2025,3,31)),VLOOKUP(C37&amp;#REF!,Sheet1!$E$11:$F$16,2,0)+VLOOKUP(D37,Sheet1!$B$2:$C$48,2,0),IF(AND(C37="FCV",J37&gt;=DATE(2025,4,1),J37&lt;=DATE(2026,3,31)),VLOOKUP(C37&amp;#REF!,Sheet1!$T$11:$U$16,2,0),IF(AND(J37&gt;=DATE(2025,4,1),J37&lt;=DATE(2026,3,31)),VLOOKUP(C37&amp;#REF!,Sheet1!$T$11:$U$16,2,0)+VLOOKUP(D37,Sheet1!$N$2:$R$47,5,0),"")))*0.8,"")</f>
        <v/>
      </c>
      <c r="X37" s="118" t="str">
        <f t="shared" si="0"/>
        <v>R6</v>
      </c>
    </row>
    <row r="38" spans="2:24" ht="30" customHeight="1">
      <c r="B38" s="74">
        <v>25</v>
      </c>
      <c r="C38" s="75"/>
      <c r="D38" s="21"/>
      <c r="E38" s="3"/>
      <c r="F38" s="3"/>
      <c r="G38" s="3"/>
      <c r="H38" s="3"/>
      <c r="I38" s="3"/>
      <c r="J38" s="4"/>
      <c r="K38" s="3"/>
      <c r="L38" s="7"/>
      <c r="M38" s="23"/>
      <c r="N38" s="42" t="str">
        <f>IFERROR(VLOOKUP(D38&amp;E38&amp;F38&amp;X38,①データ!$D:$G,4,0),"")</f>
        <v/>
      </c>
      <c r="O38" s="31"/>
      <c r="P38" s="31"/>
      <c r="Q38" s="32"/>
      <c r="R38" s="32"/>
      <c r="S38" s="18"/>
      <c r="T38" s="18"/>
      <c r="U38" s="18"/>
      <c r="V38" s="111"/>
      <c r="W38" s="118" t="str">
        <f>IF(M38&gt;=8400000,IF(AND(J38&gt;=DATE(2024,4,1),J38&lt;=DATE(2025,3,31)),VLOOKUP(C38&amp;#REF!,Sheet1!$E$11:$F$16,2,0)+VLOOKUP(D38,Sheet1!$B$2:$C$48,2,0),IF(AND(C38="FCV",J38&gt;=DATE(2025,4,1),J38&lt;=DATE(2026,3,31)),VLOOKUP(C38&amp;#REF!,Sheet1!$T$11:$U$16,2,0),IF(AND(J38&gt;=DATE(2025,4,1),J38&lt;=DATE(2026,3,31)),VLOOKUP(C38&amp;#REF!,Sheet1!$T$11:$U$16,2,0)+VLOOKUP(D38,Sheet1!$N$2:$R$47,5,0),"")))*0.8,"")</f>
        <v/>
      </c>
      <c r="X38" s="118" t="str">
        <f t="shared" si="0"/>
        <v>R6</v>
      </c>
    </row>
    <row r="39" spans="2:24" ht="30" customHeight="1">
      <c r="B39" s="74">
        <v>26</v>
      </c>
      <c r="C39" s="75"/>
      <c r="D39" s="21"/>
      <c r="E39" s="3"/>
      <c r="F39" s="3"/>
      <c r="G39" s="3"/>
      <c r="H39" s="3"/>
      <c r="I39" s="3"/>
      <c r="J39" s="4"/>
      <c r="K39" s="3"/>
      <c r="L39" s="7"/>
      <c r="M39" s="23"/>
      <c r="N39" s="42" t="str">
        <f>IFERROR(VLOOKUP(D39&amp;E39&amp;F39&amp;X39,①データ!$D:$G,4,0),"")</f>
        <v/>
      </c>
      <c r="O39" s="31"/>
      <c r="P39" s="31"/>
      <c r="Q39" s="32"/>
      <c r="R39" s="32"/>
      <c r="S39" s="18"/>
      <c r="T39" s="18"/>
      <c r="U39" s="18"/>
      <c r="V39" s="111"/>
      <c r="W39" s="118" t="str">
        <f>IF(M39&gt;=8400000,IF(AND(J39&gt;=DATE(2024,4,1),J39&lt;=DATE(2025,3,31)),VLOOKUP(C39&amp;#REF!,Sheet1!$E$11:$F$16,2,0)+VLOOKUP(D39,Sheet1!$B$2:$C$48,2,0),IF(AND(C39="FCV",J39&gt;=DATE(2025,4,1),J39&lt;=DATE(2026,3,31)),VLOOKUP(C39&amp;#REF!,Sheet1!$T$11:$U$16,2,0),IF(AND(J39&gt;=DATE(2025,4,1),J39&lt;=DATE(2026,3,31)),VLOOKUP(C39&amp;#REF!,Sheet1!$T$11:$U$16,2,0)+VLOOKUP(D39,Sheet1!$N$2:$R$47,5,0),"")))*0.8,"")</f>
        <v/>
      </c>
      <c r="X39" s="118" t="str">
        <f t="shared" si="0"/>
        <v>R6</v>
      </c>
    </row>
    <row r="40" spans="2:24" ht="30" customHeight="1">
      <c r="B40" s="74">
        <v>27</v>
      </c>
      <c r="C40" s="75"/>
      <c r="D40" s="21"/>
      <c r="E40" s="3"/>
      <c r="F40" s="3"/>
      <c r="G40" s="3"/>
      <c r="H40" s="3"/>
      <c r="I40" s="3"/>
      <c r="J40" s="4"/>
      <c r="K40" s="3"/>
      <c r="L40" s="7"/>
      <c r="M40" s="23"/>
      <c r="N40" s="42" t="str">
        <f>IFERROR(VLOOKUP(D40&amp;E40&amp;F40&amp;X40,①データ!$D:$G,4,0),"")</f>
        <v/>
      </c>
      <c r="O40" s="31"/>
      <c r="P40" s="31"/>
      <c r="Q40" s="32"/>
      <c r="R40" s="32"/>
      <c r="S40" s="18"/>
      <c r="T40" s="18"/>
      <c r="U40" s="18"/>
      <c r="V40" s="111"/>
      <c r="W40" s="118" t="str">
        <f>IF(M40&gt;=8400000,IF(AND(J40&gt;=DATE(2024,4,1),J40&lt;=DATE(2025,3,31)),VLOOKUP(C40&amp;#REF!,Sheet1!$E$11:$F$16,2,0)+VLOOKUP(D40,Sheet1!$B$2:$C$48,2,0),IF(AND(C40="FCV",J40&gt;=DATE(2025,4,1),J40&lt;=DATE(2026,3,31)),VLOOKUP(C40&amp;#REF!,Sheet1!$T$11:$U$16,2,0),IF(AND(J40&gt;=DATE(2025,4,1),J40&lt;=DATE(2026,3,31)),VLOOKUP(C40&amp;#REF!,Sheet1!$T$11:$U$16,2,0)+VLOOKUP(D40,Sheet1!$N$2:$R$47,5,0),"")))*0.8,"")</f>
        <v/>
      </c>
      <c r="X40" s="118" t="str">
        <f t="shared" si="0"/>
        <v>R6</v>
      </c>
    </row>
    <row r="41" spans="2:24" ht="30" customHeight="1">
      <c r="B41" s="74">
        <v>28</v>
      </c>
      <c r="C41" s="75"/>
      <c r="D41" s="21"/>
      <c r="E41" s="3"/>
      <c r="F41" s="3"/>
      <c r="G41" s="3"/>
      <c r="H41" s="3"/>
      <c r="I41" s="3"/>
      <c r="J41" s="4"/>
      <c r="K41" s="3"/>
      <c r="L41" s="7"/>
      <c r="M41" s="23"/>
      <c r="N41" s="42" t="str">
        <f>IFERROR(VLOOKUP(D41&amp;E41&amp;F41&amp;X41,①データ!$D:$G,4,0),"")</f>
        <v/>
      </c>
      <c r="O41" s="31"/>
      <c r="P41" s="31"/>
      <c r="Q41" s="32"/>
      <c r="R41" s="32"/>
      <c r="S41" s="18"/>
      <c r="T41" s="18"/>
      <c r="U41" s="18"/>
      <c r="V41" s="111"/>
      <c r="W41" s="118" t="str">
        <f>IF(M41&gt;=8400000,IF(AND(J41&gt;=DATE(2024,4,1),J41&lt;=DATE(2025,3,31)),VLOOKUP(C41&amp;#REF!,Sheet1!$E$11:$F$16,2,0)+VLOOKUP(D41,Sheet1!$B$2:$C$48,2,0),IF(AND(C41="FCV",J41&gt;=DATE(2025,4,1),J41&lt;=DATE(2026,3,31)),VLOOKUP(C41&amp;#REF!,Sheet1!$T$11:$U$16,2,0),IF(AND(J41&gt;=DATE(2025,4,1),J41&lt;=DATE(2026,3,31)),VLOOKUP(C41&amp;#REF!,Sheet1!$T$11:$U$16,2,0)+VLOOKUP(D41,Sheet1!$N$2:$R$47,5,0),"")))*0.8,"")</f>
        <v/>
      </c>
      <c r="X41" s="118" t="str">
        <f t="shared" si="0"/>
        <v>R6</v>
      </c>
    </row>
    <row r="42" spans="2:24" ht="30" customHeight="1">
      <c r="B42" s="74">
        <v>29</v>
      </c>
      <c r="C42" s="75"/>
      <c r="D42" s="21"/>
      <c r="E42" s="3"/>
      <c r="F42" s="3"/>
      <c r="G42" s="3"/>
      <c r="H42" s="3"/>
      <c r="I42" s="3"/>
      <c r="J42" s="4"/>
      <c r="K42" s="3"/>
      <c r="L42" s="7"/>
      <c r="M42" s="23"/>
      <c r="N42" s="42" t="str">
        <f>IFERROR(VLOOKUP(D42&amp;E42&amp;F42&amp;X42,①データ!$D:$G,4,0),"")</f>
        <v/>
      </c>
      <c r="O42" s="31"/>
      <c r="P42" s="31"/>
      <c r="Q42" s="32"/>
      <c r="R42" s="32"/>
      <c r="S42" s="18"/>
      <c r="T42" s="18"/>
      <c r="U42" s="18"/>
      <c r="V42" s="111"/>
      <c r="W42" s="118" t="str">
        <f>IF(M42&gt;=8400000,IF(AND(J42&gt;=DATE(2024,4,1),J42&lt;=DATE(2025,3,31)),VLOOKUP(C42&amp;#REF!,Sheet1!$E$11:$F$16,2,0)+VLOOKUP(D42,Sheet1!$B$2:$C$48,2,0),IF(AND(C42="FCV",J42&gt;=DATE(2025,4,1),J42&lt;=DATE(2026,3,31)),VLOOKUP(C42&amp;#REF!,Sheet1!$T$11:$U$16,2,0),IF(AND(J42&gt;=DATE(2025,4,1),J42&lt;=DATE(2026,3,31)),VLOOKUP(C42&amp;#REF!,Sheet1!$T$11:$U$16,2,0)+VLOOKUP(D42,Sheet1!$N$2:$R$47,5,0),"")))*0.8,"")</f>
        <v/>
      </c>
      <c r="X42" s="118" t="str">
        <f t="shared" si="0"/>
        <v>R6</v>
      </c>
    </row>
    <row r="43" spans="2:24" ht="30" customHeight="1">
      <c r="B43" s="74">
        <v>30</v>
      </c>
      <c r="C43" s="75"/>
      <c r="D43" s="21"/>
      <c r="E43" s="3"/>
      <c r="F43" s="3"/>
      <c r="G43" s="3"/>
      <c r="H43" s="3"/>
      <c r="I43" s="3"/>
      <c r="J43" s="4"/>
      <c r="K43" s="3"/>
      <c r="L43" s="7"/>
      <c r="M43" s="23"/>
      <c r="N43" s="42" t="str">
        <f>IFERROR(VLOOKUP(D43&amp;E43&amp;F43&amp;X43,①データ!$D:$G,4,0),"")</f>
        <v/>
      </c>
      <c r="O43" s="31"/>
      <c r="P43" s="31"/>
      <c r="Q43" s="32"/>
      <c r="R43" s="32"/>
      <c r="S43" s="18"/>
      <c r="T43" s="18"/>
      <c r="U43" s="18"/>
      <c r="V43" s="111"/>
      <c r="W43" s="118" t="str">
        <f>IF(M43&gt;=8400000,IF(AND(J43&gt;=DATE(2024,4,1),J43&lt;=DATE(2025,3,31)),VLOOKUP(C43&amp;#REF!,Sheet1!$E$11:$F$16,2,0)+VLOOKUP(D43,Sheet1!$B$2:$C$48,2,0),IF(AND(C43="FCV",J43&gt;=DATE(2025,4,1),J43&lt;=DATE(2026,3,31)),VLOOKUP(C43&amp;#REF!,Sheet1!$T$11:$U$16,2,0),IF(AND(J43&gt;=DATE(2025,4,1),J43&lt;=DATE(2026,3,31)),VLOOKUP(C43&amp;#REF!,Sheet1!$T$11:$U$16,2,0)+VLOOKUP(D43,Sheet1!$N$2:$R$47,5,0),"")))*0.8,"")</f>
        <v/>
      </c>
      <c r="X43" s="118" t="str">
        <f t="shared" si="0"/>
        <v>R6</v>
      </c>
    </row>
    <row r="44" spans="2:24" ht="30" customHeight="1">
      <c r="B44" s="74">
        <v>31</v>
      </c>
      <c r="C44" s="75"/>
      <c r="D44" s="21"/>
      <c r="E44" s="3"/>
      <c r="F44" s="3"/>
      <c r="G44" s="3"/>
      <c r="H44" s="3"/>
      <c r="I44" s="3"/>
      <c r="J44" s="4"/>
      <c r="K44" s="3"/>
      <c r="L44" s="7"/>
      <c r="M44" s="23"/>
      <c r="N44" s="42" t="str">
        <f>IFERROR(VLOOKUP(D44&amp;E44&amp;F44&amp;X44,①データ!$D:$G,4,0),"")</f>
        <v/>
      </c>
      <c r="O44" s="31"/>
      <c r="P44" s="31"/>
      <c r="Q44" s="32"/>
      <c r="R44" s="32"/>
      <c r="S44" s="18"/>
      <c r="T44" s="18"/>
      <c r="U44" s="18"/>
      <c r="V44" s="111"/>
      <c r="W44" s="118" t="str">
        <f>IF(M44&gt;=8400000,IF(AND(J44&gt;=DATE(2024,4,1),J44&lt;=DATE(2025,3,31)),VLOOKUP(C44&amp;#REF!,Sheet1!$E$11:$F$16,2,0)+VLOOKUP(D44,Sheet1!$B$2:$C$48,2,0),IF(AND(C44="FCV",J44&gt;=DATE(2025,4,1),J44&lt;=DATE(2026,3,31)),VLOOKUP(C44&amp;#REF!,Sheet1!$T$11:$U$16,2,0),IF(AND(J44&gt;=DATE(2025,4,1),J44&lt;=DATE(2026,3,31)),VLOOKUP(C44&amp;#REF!,Sheet1!$T$11:$U$16,2,0)+VLOOKUP(D44,Sheet1!$N$2:$R$47,5,0),"")))*0.8,"")</f>
        <v/>
      </c>
      <c r="X44" s="118" t="str">
        <f t="shared" si="0"/>
        <v>R6</v>
      </c>
    </row>
    <row r="45" spans="2:24" ht="30" customHeight="1">
      <c r="B45" s="74">
        <v>32</v>
      </c>
      <c r="C45" s="75"/>
      <c r="D45" s="21"/>
      <c r="E45" s="3"/>
      <c r="F45" s="3"/>
      <c r="G45" s="3"/>
      <c r="H45" s="3"/>
      <c r="I45" s="3"/>
      <c r="J45" s="4"/>
      <c r="K45" s="3"/>
      <c r="L45" s="7"/>
      <c r="M45" s="23"/>
      <c r="N45" s="42" t="str">
        <f>IFERROR(VLOOKUP(D45&amp;E45&amp;F45&amp;X45,①データ!$D:$G,4,0),"")</f>
        <v/>
      </c>
      <c r="O45" s="31"/>
      <c r="P45" s="31"/>
      <c r="Q45" s="32"/>
      <c r="R45" s="32"/>
      <c r="S45" s="18"/>
      <c r="T45" s="18"/>
      <c r="U45" s="18"/>
      <c r="V45" s="111"/>
      <c r="W45" s="118" t="str">
        <f>IF(M45&gt;=8400000,IF(AND(J45&gt;=DATE(2024,4,1),J45&lt;=DATE(2025,3,31)),VLOOKUP(C45&amp;#REF!,Sheet1!$E$11:$F$16,2,0)+VLOOKUP(D45,Sheet1!$B$2:$C$48,2,0),IF(AND(C45="FCV",J45&gt;=DATE(2025,4,1),J45&lt;=DATE(2026,3,31)),VLOOKUP(C45&amp;#REF!,Sheet1!$T$11:$U$16,2,0),IF(AND(J45&gt;=DATE(2025,4,1),J45&lt;=DATE(2026,3,31)),VLOOKUP(C45&amp;#REF!,Sheet1!$T$11:$U$16,2,0)+VLOOKUP(D45,Sheet1!$N$2:$R$47,5,0),"")))*0.8,"")</f>
        <v/>
      </c>
      <c r="X45" s="118" t="str">
        <f t="shared" si="0"/>
        <v>R6</v>
      </c>
    </row>
    <row r="46" spans="2:24" ht="30" customHeight="1">
      <c r="B46" s="74">
        <v>33</v>
      </c>
      <c r="C46" s="75"/>
      <c r="D46" s="21"/>
      <c r="E46" s="3"/>
      <c r="F46" s="3"/>
      <c r="G46" s="3"/>
      <c r="H46" s="3"/>
      <c r="I46" s="3"/>
      <c r="J46" s="4"/>
      <c r="K46" s="3"/>
      <c r="L46" s="7"/>
      <c r="M46" s="23"/>
      <c r="N46" s="42" t="str">
        <f>IFERROR(VLOOKUP(D46&amp;E46&amp;F46&amp;X46,①データ!$D:$G,4,0),"")</f>
        <v/>
      </c>
      <c r="O46" s="31"/>
      <c r="P46" s="31"/>
      <c r="Q46" s="32"/>
      <c r="R46" s="32"/>
      <c r="S46" s="18"/>
      <c r="T46" s="18"/>
      <c r="U46" s="18"/>
      <c r="V46" s="111"/>
      <c r="W46" s="118" t="str">
        <f>IF(M46&gt;=8400000,IF(AND(J46&gt;=DATE(2024,4,1),J46&lt;=DATE(2025,3,31)),VLOOKUP(C46&amp;#REF!,Sheet1!$E$11:$F$16,2,0)+VLOOKUP(D46,Sheet1!$B$2:$C$48,2,0),IF(AND(C46="FCV",J46&gt;=DATE(2025,4,1),J46&lt;=DATE(2026,3,31)),VLOOKUP(C46&amp;#REF!,Sheet1!$T$11:$U$16,2,0),IF(AND(J46&gt;=DATE(2025,4,1),J46&lt;=DATE(2026,3,31)),VLOOKUP(C46&amp;#REF!,Sheet1!$T$11:$U$16,2,0)+VLOOKUP(D46,Sheet1!$N$2:$R$47,5,0),"")))*0.8,"")</f>
        <v/>
      </c>
      <c r="X46" s="118" t="str">
        <f t="shared" si="0"/>
        <v>R6</v>
      </c>
    </row>
    <row r="47" spans="2:24" ht="30" customHeight="1">
      <c r="B47" s="74">
        <v>34</v>
      </c>
      <c r="C47" s="75"/>
      <c r="D47" s="21"/>
      <c r="E47" s="3"/>
      <c r="F47" s="3"/>
      <c r="G47" s="3"/>
      <c r="H47" s="3"/>
      <c r="I47" s="3"/>
      <c r="J47" s="4"/>
      <c r="K47" s="3"/>
      <c r="L47" s="7"/>
      <c r="M47" s="23"/>
      <c r="N47" s="42" t="str">
        <f>IFERROR(VLOOKUP(D47&amp;E47&amp;F47&amp;X47,①データ!$D:$G,4,0),"")</f>
        <v/>
      </c>
      <c r="O47" s="31"/>
      <c r="P47" s="31"/>
      <c r="Q47" s="32"/>
      <c r="R47" s="32"/>
      <c r="S47" s="18"/>
      <c r="T47" s="18"/>
      <c r="U47" s="18"/>
      <c r="V47" s="111"/>
      <c r="W47" s="118" t="str">
        <f>IF(M47&gt;=8400000,IF(AND(J47&gt;=DATE(2024,4,1),J47&lt;=DATE(2025,3,31)),VLOOKUP(C47&amp;#REF!,Sheet1!$E$11:$F$16,2,0)+VLOOKUP(D47,Sheet1!$B$2:$C$48,2,0),IF(AND(C47="FCV",J47&gt;=DATE(2025,4,1),J47&lt;=DATE(2026,3,31)),VLOOKUP(C47&amp;#REF!,Sheet1!$T$11:$U$16,2,0),IF(AND(J47&gt;=DATE(2025,4,1),J47&lt;=DATE(2026,3,31)),VLOOKUP(C47&amp;#REF!,Sheet1!$T$11:$U$16,2,0)+VLOOKUP(D47,Sheet1!$N$2:$R$47,5,0),"")))*0.8,"")</f>
        <v/>
      </c>
      <c r="X47" s="118" t="str">
        <f t="shared" si="0"/>
        <v>R6</v>
      </c>
    </row>
    <row r="48" spans="2:24" ht="30" customHeight="1">
      <c r="B48" s="74">
        <v>35</v>
      </c>
      <c r="C48" s="75"/>
      <c r="D48" s="21"/>
      <c r="E48" s="3"/>
      <c r="F48" s="3"/>
      <c r="G48" s="3"/>
      <c r="H48" s="3"/>
      <c r="I48" s="3"/>
      <c r="J48" s="4"/>
      <c r="K48" s="3"/>
      <c r="L48" s="7"/>
      <c r="M48" s="23"/>
      <c r="N48" s="42" t="str">
        <f>IFERROR(VLOOKUP(D48&amp;E48&amp;F48&amp;X48,①データ!$D:$G,4,0),"")</f>
        <v/>
      </c>
      <c r="O48" s="31"/>
      <c r="P48" s="31"/>
      <c r="Q48" s="32"/>
      <c r="R48" s="32"/>
      <c r="S48" s="18"/>
      <c r="T48" s="18"/>
      <c r="U48" s="18"/>
      <c r="V48" s="111"/>
      <c r="W48" s="118" t="str">
        <f>IF(M48&gt;=8400000,IF(AND(J48&gt;=DATE(2024,4,1),J48&lt;=DATE(2025,3,31)),VLOOKUP(C48&amp;#REF!,Sheet1!$E$11:$F$16,2,0)+VLOOKUP(D48,Sheet1!$B$2:$C$48,2,0),IF(AND(C48="FCV",J48&gt;=DATE(2025,4,1),J48&lt;=DATE(2026,3,31)),VLOOKUP(C48&amp;#REF!,Sheet1!$T$11:$U$16,2,0),IF(AND(J48&gt;=DATE(2025,4,1),J48&lt;=DATE(2026,3,31)),VLOOKUP(C48&amp;#REF!,Sheet1!$T$11:$U$16,2,0)+VLOOKUP(D48,Sheet1!$N$2:$R$47,5,0),"")))*0.8,"")</f>
        <v/>
      </c>
      <c r="X48" s="118" t="str">
        <f t="shared" si="0"/>
        <v>R6</v>
      </c>
    </row>
    <row r="49" spans="2:24" ht="30" customHeight="1">
      <c r="B49" s="74">
        <v>36</v>
      </c>
      <c r="C49" s="75"/>
      <c r="D49" s="21"/>
      <c r="E49" s="3"/>
      <c r="F49" s="3"/>
      <c r="G49" s="3"/>
      <c r="H49" s="3"/>
      <c r="I49" s="3"/>
      <c r="J49" s="4"/>
      <c r="K49" s="3"/>
      <c r="L49" s="7"/>
      <c r="M49" s="23"/>
      <c r="N49" s="42" t="str">
        <f>IFERROR(VLOOKUP(D49&amp;E49&amp;F49&amp;X49,①データ!$D:$G,4,0),"")</f>
        <v/>
      </c>
      <c r="O49" s="31"/>
      <c r="P49" s="31"/>
      <c r="Q49" s="32"/>
      <c r="R49" s="32"/>
      <c r="S49" s="18"/>
      <c r="T49" s="18"/>
      <c r="U49" s="18"/>
      <c r="V49" s="111"/>
      <c r="W49" s="118" t="str">
        <f>IF(M49&gt;=8400000,IF(AND(J49&gt;=DATE(2024,4,1),J49&lt;=DATE(2025,3,31)),VLOOKUP(C49&amp;#REF!,Sheet1!$E$11:$F$16,2,0)+VLOOKUP(D49,Sheet1!$B$2:$C$48,2,0),IF(AND(C49="FCV",J49&gt;=DATE(2025,4,1),J49&lt;=DATE(2026,3,31)),VLOOKUP(C49&amp;#REF!,Sheet1!$T$11:$U$16,2,0),IF(AND(J49&gt;=DATE(2025,4,1),J49&lt;=DATE(2026,3,31)),VLOOKUP(C49&amp;#REF!,Sheet1!$T$11:$U$16,2,0)+VLOOKUP(D49,Sheet1!$N$2:$R$47,5,0),"")))*0.8,"")</f>
        <v/>
      </c>
      <c r="X49" s="118" t="str">
        <f t="shared" si="0"/>
        <v>R6</v>
      </c>
    </row>
    <row r="50" spans="2:24" ht="30" customHeight="1">
      <c r="B50" s="74">
        <v>37</v>
      </c>
      <c r="C50" s="75"/>
      <c r="D50" s="21"/>
      <c r="E50" s="3"/>
      <c r="F50" s="3"/>
      <c r="G50" s="3"/>
      <c r="H50" s="3"/>
      <c r="I50" s="3"/>
      <c r="J50" s="4"/>
      <c r="K50" s="3"/>
      <c r="L50" s="7"/>
      <c r="M50" s="23"/>
      <c r="N50" s="42" t="str">
        <f>IFERROR(VLOOKUP(D50&amp;E50&amp;F50&amp;X50,①データ!$D:$G,4,0),"")</f>
        <v/>
      </c>
      <c r="O50" s="31"/>
      <c r="P50" s="31"/>
      <c r="Q50" s="32"/>
      <c r="R50" s="32"/>
      <c r="S50" s="18"/>
      <c r="T50" s="18"/>
      <c r="U50" s="18"/>
      <c r="V50" s="111"/>
      <c r="W50" s="118" t="str">
        <f>IF(M50&gt;=8400000,IF(AND(J50&gt;=DATE(2024,4,1),J50&lt;=DATE(2025,3,31)),VLOOKUP(C50&amp;#REF!,Sheet1!$E$11:$F$16,2,0)+VLOOKUP(D50,Sheet1!$B$2:$C$48,2,0),IF(AND(C50="FCV",J50&gt;=DATE(2025,4,1),J50&lt;=DATE(2026,3,31)),VLOOKUP(C50&amp;#REF!,Sheet1!$T$11:$U$16,2,0),IF(AND(J50&gt;=DATE(2025,4,1),J50&lt;=DATE(2026,3,31)),VLOOKUP(C50&amp;#REF!,Sheet1!$T$11:$U$16,2,0)+VLOOKUP(D50,Sheet1!$N$2:$R$47,5,0),"")))*0.8,"")</f>
        <v/>
      </c>
      <c r="X50" s="118" t="str">
        <f t="shared" si="0"/>
        <v>R6</v>
      </c>
    </row>
    <row r="51" spans="2:24" ht="30" customHeight="1">
      <c r="B51" s="74">
        <v>38</v>
      </c>
      <c r="C51" s="75"/>
      <c r="D51" s="21"/>
      <c r="E51" s="3"/>
      <c r="F51" s="3"/>
      <c r="G51" s="3"/>
      <c r="H51" s="3"/>
      <c r="I51" s="3"/>
      <c r="J51" s="4"/>
      <c r="K51" s="3"/>
      <c r="L51" s="7"/>
      <c r="M51" s="23"/>
      <c r="N51" s="42" t="str">
        <f>IFERROR(VLOOKUP(D51&amp;E51&amp;F51&amp;X51,①データ!$D:$G,4,0),"")</f>
        <v/>
      </c>
      <c r="O51" s="31"/>
      <c r="P51" s="31"/>
      <c r="Q51" s="32"/>
      <c r="R51" s="32"/>
      <c r="S51" s="18"/>
      <c r="T51" s="18"/>
      <c r="U51" s="18"/>
      <c r="V51" s="111"/>
      <c r="W51" s="118" t="str">
        <f>IF(M51&gt;=8400000,IF(AND(J51&gt;=DATE(2024,4,1),J51&lt;=DATE(2025,3,31)),VLOOKUP(C51&amp;#REF!,Sheet1!$E$11:$F$16,2,0)+VLOOKUP(D51,Sheet1!$B$2:$C$48,2,0),IF(AND(C51="FCV",J51&gt;=DATE(2025,4,1),J51&lt;=DATE(2026,3,31)),VLOOKUP(C51&amp;#REF!,Sheet1!$T$11:$U$16,2,0),IF(AND(J51&gt;=DATE(2025,4,1),J51&lt;=DATE(2026,3,31)),VLOOKUP(C51&amp;#REF!,Sheet1!$T$11:$U$16,2,0)+VLOOKUP(D51,Sheet1!$N$2:$R$47,5,0),"")))*0.8,"")</f>
        <v/>
      </c>
      <c r="X51" s="118" t="str">
        <f t="shared" si="0"/>
        <v>R6</v>
      </c>
    </row>
    <row r="52" spans="2:24" ht="30" customHeight="1">
      <c r="B52" s="74">
        <v>39</v>
      </c>
      <c r="C52" s="75"/>
      <c r="D52" s="21"/>
      <c r="E52" s="3"/>
      <c r="F52" s="3"/>
      <c r="G52" s="3"/>
      <c r="H52" s="3"/>
      <c r="I52" s="3"/>
      <c r="J52" s="4"/>
      <c r="K52" s="3"/>
      <c r="L52" s="7"/>
      <c r="M52" s="23"/>
      <c r="N52" s="42" t="str">
        <f>IFERROR(VLOOKUP(D52&amp;E52&amp;F52&amp;X52,①データ!$D:$G,4,0),"")</f>
        <v/>
      </c>
      <c r="O52" s="31"/>
      <c r="P52" s="31"/>
      <c r="Q52" s="32"/>
      <c r="R52" s="32"/>
      <c r="S52" s="18"/>
      <c r="T52" s="18"/>
      <c r="U52" s="18"/>
      <c r="V52" s="111"/>
      <c r="W52" s="118" t="str">
        <f>IF(M52&gt;=8400000,IF(AND(J52&gt;=DATE(2024,4,1),J52&lt;=DATE(2025,3,31)),VLOOKUP(C52&amp;#REF!,Sheet1!$E$11:$F$16,2,0)+VLOOKUP(D52,Sheet1!$B$2:$C$48,2,0),IF(AND(C52="FCV",J52&gt;=DATE(2025,4,1),J52&lt;=DATE(2026,3,31)),VLOOKUP(C52&amp;#REF!,Sheet1!$T$11:$U$16,2,0),IF(AND(J52&gt;=DATE(2025,4,1),J52&lt;=DATE(2026,3,31)),VLOOKUP(C52&amp;#REF!,Sheet1!$T$11:$U$16,2,0)+VLOOKUP(D52,Sheet1!$N$2:$R$47,5,0),"")))*0.8,"")</f>
        <v/>
      </c>
      <c r="X52" s="118" t="str">
        <f t="shared" si="0"/>
        <v>R6</v>
      </c>
    </row>
    <row r="53" spans="2:24" ht="30" customHeight="1">
      <c r="B53" s="74">
        <v>40</v>
      </c>
      <c r="C53" s="75"/>
      <c r="D53" s="21"/>
      <c r="E53" s="3"/>
      <c r="F53" s="3"/>
      <c r="G53" s="3"/>
      <c r="H53" s="3"/>
      <c r="I53" s="3"/>
      <c r="J53" s="4"/>
      <c r="K53" s="3"/>
      <c r="L53" s="7"/>
      <c r="M53" s="23"/>
      <c r="N53" s="42" t="str">
        <f>IFERROR(VLOOKUP(D53&amp;E53&amp;F53&amp;X53,①データ!$D:$G,4,0),"")</f>
        <v/>
      </c>
      <c r="O53" s="31"/>
      <c r="P53" s="31"/>
      <c r="Q53" s="32"/>
      <c r="R53" s="32"/>
      <c r="S53" s="18"/>
      <c r="T53" s="18"/>
      <c r="U53" s="18"/>
      <c r="V53" s="111"/>
      <c r="W53" s="118" t="str">
        <f>IF(M53&gt;=8400000,IF(AND(J53&gt;=DATE(2024,4,1),J53&lt;=DATE(2025,3,31)),VLOOKUP(C53&amp;#REF!,Sheet1!$E$11:$F$16,2,0)+VLOOKUP(D53,Sheet1!$B$2:$C$48,2,0),IF(AND(C53="FCV",J53&gt;=DATE(2025,4,1),J53&lt;=DATE(2026,3,31)),VLOOKUP(C53&amp;#REF!,Sheet1!$T$11:$U$16,2,0),IF(AND(J53&gt;=DATE(2025,4,1),J53&lt;=DATE(2026,3,31)),VLOOKUP(C53&amp;#REF!,Sheet1!$T$11:$U$16,2,0)+VLOOKUP(D53,Sheet1!$N$2:$R$47,5,0),"")))*0.8,"")</f>
        <v/>
      </c>
      <c r="X53" s="118" t="str">
        <f t="shared" si="0"/>
        <v>R6</v>
      </c>
    </row>
    <row r="54" spans="2:24" ht="30" customHeight="1">
      <c r="B54" s="74">
        <v>41</v>
      </c>
      <c r="C54" s="75"/>
      <c r="D54" s="21"/>
      <c r="E54" s="3"/>
      <c r="F54" s="3"/>
      <c r="G54" s="3"/>
      <c r="H54" s="3"/>
      <c r="I54" s="3"/>
      <c r="J54" s="4"/>
      <c r="K54" s="3"/>
      <c r="L54" s="7"/>
      <c r="M54" s="23"/>
      <c r="N54" s="42" t="str">
        <f>IFERROR(VLOOKUP(D54&amp;E54&amp;F54&amp;X54,①データ!$D:$G,4,0),"")</f>
        <v/>
      </c>
      <c r="O54" s="31"/>
      <c r="P54" s="31"/>
      <c r="Q54" s="32"/>
      <c r="R54" s="32"/>
      <c r="S54" s="18"/>
      <c r="T54" s="18"/>
      <c r="U54" s="18"/>
      <c r="V54" s="111"/>
      <c r="W54" s="118" t="str">
        <f>IF(M54&gt;=8400000,IF(AND(J54&gt;=DATE(2024,4,1),J54&lt;=DATE(2025,3,31)),VLOOKUP(C54&amp;#REF!,Sheet1!$E$11:$F$16,2,0)+VLOOKUP(D54,Sheet1!$B$2:$C$48,2,0),IF(AND(C54="FCV",J54&gt;=DATE(2025,4,1),J54&lt;=DATE(2026,3,31)),VLOOKUP(C54&amp;#REF!,Sheet1!$T$11:$U$16,2,0),IF(AND(J54&gt;=DATE(2025,4,1),J54&lt;=DATE(2026,3,31)),VLOOKUP(C54&amp;#REF!,Sheet1!$T$11:$U$16,2,0)+VLOOKUP(D54,Sheet1!$N$2:$R$47,5,0),"")))*0.8,"")</f>
        <v/>
      </c>
      <c r="X54" s="118" t="str">
        <f t="shared" si="0"/>
        <v>R6</v>
      </c>
    </row>
    <row r="55" spans="2:24" ht="30" customHeight="1">
      <c r="B55" s="74">
        <v>42</v>
      </c>
      <c r="C55" s="75"/>
      <c r="D55" s="21"/>
      <c r="E55" s="3"/>
      <c r="F55" s="3"/>
      <c r="G55" s="3"/>
      <c r="H55" s="3"/>
      <c r="I55" s="3"/>
      <c r="J55" s="4"/>
      <c r="K55" s="3"/>
      <c r="L55" s="7"/>
      <c r="M55" s="23"/>
      <c r="N55" s="42" t="str">
        <f>IFERROR(VLOOKUP(D55&amp;E55&amp;F55&amp;X55,①データ!$D:$G,4,0),"")</f>
        <v/>
      </c>
      <c r="O55" s="31"/>
      <c r="P55" s="31"/>
      <c r="Q55" s="32"/>
      <c r="R55" s="32"/>
      <c r="S55" s="18"/>
      <c r="T55" s="18"/>
      <c r="U55" s="18"/>
      <c r="V55" s="111"/>
      <c r="W55" s="118" t="str">
        <f>IF(M55&gt;=8400000,IF(AND(J55&gt;=DATE(2024,4,1),J55&lt;=DATE(2025,3,31)),VLOOKUP(C55&amp;#REF!,Sheet1!$E$11:$F$16,2,0)+VLOOKUP(D55,Sheet1!$B$2:$C$48,2,0),IF(AND(C55="FCV",J55&gt;=DATE(2025,4,1),J55&lt;=DATE(2026,3,31)),VLOOKUP(C55&amp;#REF!,Sheet1!$T$11:$U$16,2,0),IF(AND(J55&gt;=DATE(2025,4,1),J55&lt;=DATE(2026,3,31)),VLOOKUP(C55&amp;#REF!,Sheet1!$T$11:$U$16,2,0)+VLOOKUP(D55,Sheet1!$N$2:$R$47,5,0),"")))*0.8,"")</f>
        <v/>
      </c>
      <c r="X55" s="118" t="str">
        <f t="shared" si="0"/>
        <v>R6</v>
      </c>
    </row>
    <row r="56" spans="2:24" ht="30" customHeight="1">
      <c r="B56" s="74">
        <v>43</v>
      </c>
      <c r="C56" s="75"/>
      <c r="D56" s="21"/>
      <c r="E56" s="3"/>
      <c r="F56" s="3"/>
      <c r="G56" s="3"/>
      <c r="H56" s="3"/>
      <c r="I56" s="3"/>
      <c r="J56" s="4"/>
      <c r="K56" s="3"/>
      <c r="L56" s="7"/>
      <c r="M56" s="23"/>
      <c r="N56" s="42" t="str">
        <f>IFERROR(VLOOKUP(D56&amp;E56&amp;F56&amp;X56,①データ!$D:$G,4,0),"")</f>
        <v/>
      </c>
      <c r="O56" s="31"/>
      <c r="P56" s="31"/>
      <c r="Q56" s="32"/>
      <c r="R56" s="32"/>
      <c r="S56" s="18"/>
      <c r="T56" s="18"/>
      <c r="U56" s="18"/>
      <c r="V56" s="111"/>
      <c r="W56" s="118" t="str">
        <f>IF(M56&gt;=8400000,IF(AND(J56&gt;=DATE(2024,4,1),J56&lt;=DATE(2025,3,31)),VLOOKUP(C56&amp;#REF!,Sheet1!$E$11:$F$16,2,0)+VLOOKUP(D56,Sheet1!$B$2:$C$48,2,0),IF(AND(C56="FCV",J56&gt;=DATE(2025,4,1),J56&lt;=DATE(2026,3,31)),VLOOKUP(C56&amp;#REF!,Sheet1!$T$11:$U$16,2,0),IF(AND(J56&gt;=DATE(2025,4,1),J56&lt;=DATE(2026,3,31)),VLOOKUP(C56&amp;#REF!,Sheet1!$T$11:$U$16,2,0)+VLOOKUP(D56,Sheet1!$N$2:$R$47,5,0),"")))*0.8,"")</f>
        <v/>
      </c>
      <c r="X56" s="118" t="str">
        <f t="shared" si="0"/>
        <v>R6</v>
      </c>
    </row>
    <row r="57" spans="2:24" ht="30" customHeight="1">
      <c r="B57" s="74">
        <v>44</v>
      </c>
      <c r="C57" s="75"/>
      <c r="D57" s="21"/>
      <c r="E57" s="3"/>
      <c r="F57" s="3"/>
      <c r="G57" s="3"/>
      <c r="H57" s="3"/>
      <c r="I57" s="3"/>
      <c r="J57" s="4"/>
      <c r="K57" s="3"/>
      <c r="L57" s="7"/>
      <c r="M57" s="23"/>
      <c r="N57" s="42" t="str">
        <f>IFERROR(VLOOKUP(D57&amp;E57&amp;F57&amp;X57,①データ!$D:$G,4,0),"")</f>
        <v/>
      </c>
      <c r="O57" s="31"/>
      <c r="P57" s="31"/>
      <c r="Q57" s="32"/>
      <c r="R57" s="32"/>
      <c r="S57" s="18"/>
      <c r="T57" s="18"/>
      <c r="U57" s="18"/>
      <c r="V57" s="111"/>
      <c r="W57" s="118" t="str">
        <f>IF(M57&gt;=8400000,IF(AND(J57&gt;=DATE(2024,4,1),J57&lt;=DATE(2025,3,31)),VLOOKUP(C57&amp;#REF!,Sheet1!$E$11:$F$16,2,0)+VLOOKUP(D57,Sheet1!$B$2:$C$48,2,0),IF(AND(C57="FCV",J57&gt;=DATE(2025,4,1),J57&lt;=DATE(2026,3,31)),VLOOKUP(C57&amp;#REF!,Sheet1!$T$11:$U$16,2,0),IF(AND(J57&gt;=DATE(2025,4,1),J57&lt;=DATE(2026,3,31)),VLOOKUP(C57&amp;#REF!,Sheet1!$T$11:$U$16,2,0)+VLOOKUP(D57,Sheet1!$N$2:$R$47,5,0),"")))*0.8,"")</f>
        <v/>
      </c>
      <c r="X57" s="118" t="str">
        <f t="shared" si="0"/>
        <v>R6</v>
      </c>
    </row>
    <row r="58" spans="2:24" ht="30" customHeight="1">
      <c r="B58" s="74">
        <v>45</v>
      </c>
      <c r="C58" s="75"/>
      <c r="D58" s="21"/>
      <c r="E58" s="3"/>
      <c r="F58" s="3"/>
      <c r="G58" s="3"/>
      <c r="H58" s="3"/>
      <c r="I58" s="3"/>
      <c r="J58" s="4"/>
      <c r="K58" s="3"/>
      <c r="L58" s="7"/>
      <c r="M58" s="23"/>
      <c r="N58" s="42" t="str">
        <f>IFERROR(VLOOKUP(D58&amp;E58&amp;F58&amp;X58,①データ!$D:$G,4,0),"")</f>
        <v/>
      </c>
      <c r="O58" s="31"/>
      <c r="P58" s="31"/>
      <c r="Q58" s="32"/>
      <c r="R58" s="32"/>
      <c r="S58" s="18"/>
      <c r="T58" s="18"/>
      <c r="U58" s="18"/>
      <c r="V58" s="111"/>
      <c r="W58" s="118" t="str">
        <f>IF(M58&gt;=8400000,IF(AND(J58&gt;=DATE(2024,4,1),J58&lt;=DATE(2025,3,31)),VLOOKUP(C58&amp;#REF!,Sheet1!$E$11:$F$16,2,0)+VLOOKUP(D58,Sheet1!$B$2:$C$48,2,0),IF(AND(C58="FCV",J58&gt;=DATE(2025,4,1),J58&lt;=DATE(2026,3,31)),VLOOKUP(C58&amp;#REF!,Sheet1!$T$11:$U$16,2,0),IF(AND(J58&gt;=DATE(2025,4,1),J58&lt;=DATE(2026,3,31)),VLOOKUP(C58&amp;#REF!,Sheet1!$T$11:$U$16,2,0)+VLOOKUP(D58,Sheet1!$N$2:$R$47,5,0),"")))*0.8,"")</f>
        <v/>
      </c>
      <c r="X58" s="118" t="str">
        <f t="shared" si="0"/>
        <v>R6</v>
      </c>
    </row>
    <row r="59" spans="2:24" ht="30" customHeight="1">
      <c r="B59" s="74">
        <v>46</v>
      </c>
      <c r="C59" s="75"/>
      <c r="D59" s="21"/>
      <c r="E59" s="3"/>
      <c r="F59" s="3"/>
      <c r="G59" s="3"/>
      <c r="H59" s="3"/>
      <c r="I59" s="3"/>
      <c r="J59" s="4"/>
      <c r="K59" s="3"/>
      <c r="L59" s="7"/>
      <c r="M59" s="23"/>
      <c r="N59" s="42" t="str">
        <f>IFERROR(VLOOKUP(D59&amp;E59&amp;F59&amp;X59,①データ!$D:$G,4,0),"")</f>
        <v/>
      </c>
      <c r="O59" s="31"/>
      <c r="P59" s="31"/>
      <c r="Q59" s="32"/>
      <c r="R59" s="32"/>
      <c r="S59" s="18"/>
      <c r="T59" s="18"/>
      <c r="U59" s="18"/>
      <c r="V59" s="111"/>
      <c r="W59" s="118" t="str">
        <f>IF(M59&gt;=8400000,IF(AND(J59&gt;=DATE(2024,4,1),J59&lt;=DATE(2025,3,31)),VLOOKUP(C59&amp;#REF!,Sheet1!$E$11:$F$16,2,0)+VLOOKUP(D59,Sheet1!$B$2:$C$48,2,0),IF(AND(C59="FCV",J59&gt;=DATE(2025,4,1),J59&lt;=DATE(2026,3,31)),VLOOKUP(C59&amp;#REF!,Sheet1!$T$11:$U$16,2,0),IF(AND(J59&gt;=DATE(2025,4,1),J59&lt;=DATE(2026,3,31)),VLOOKUP(C59&amp;#REF!,Sheet1!$T$11:$U$16,2,0)+VLOOKUP(D59,Sheet1!$N$2:$R$47,5,0),"")))*0.8,"")</f>
        <v/>
      </c>
      <c r="X59" s="118" t="str">
        <f t="shared" si="0"/>
        <v>R6</v>
      </c>
    </row>
    <row r="60" spans="2:24" ht="30" customHeight="1">
      <c r="B60" s="74">
        <v>47</v>
      </c>
      <c r="C60" s="75"/>
      <c r="D60" s="21"/>
      <c r="E60" s="3"/>
      <c r="F60" s="3"/>
      <c r="G60" s="3"/>
      <c r="H60" s="3"/>
      <c r="I60" s="3"/>
      <c r="J60" s="4"/>
      <c r="K60" s="3"/>
      <c r="L60" s="7"/>
      <c r="M60" s="23"/>
      <c r="N60" s="42" t="str">
        <f>IFERROR(VLOOKUP(D60&amp;E60&amp;F60&amp;X60,①データ!$D:$G,4,0),"")</f>
        <v/>
      </c>
      <c r="O60" s="31"/>
      <c r="P60" s="31"/>
      <c r="Q60" s="32"/>
      <c r="R60" s="32"/>
      <c r="S60" s="18"/>
      <c r="T60" s="18"/>
      <c r="U60" s="18"/>
      <c r="V60" s="111"/>
      <c r="W60" s="118" t="str">
        <f>IF(M60&gt;=8400000,IF(AND(J60&gt;=DATE(2024,4,1),J60&lt;=DATE(2025,3,31)),VLOOKUP(C60&amp;#REF!,Sheet1!$E$11:$F$16,2,0)+VLOOKUP(D60,Sheet1!$B$2:$C$48,2,0),IF(AND(C60="FCV",J60&gt;=DATE(2025,4,1),J60&lt;=DATE(2026,3,31)),VLOOKUP(C60&amp;#REF!,Sheet1!$T$11:$U$16,2,0),IF(AND(J60&gt;=DATE(2025,4,1),J60&lt;=DATE(2026,3,31)),VLOOKUP(C60&amp;#REF!,Sheet1!$T$11:$U$16,2,0)+VLOOKUP(D60,Sheet1!$N$2:$R$47,5,0),"")))*0.8,"")</f>
        <v/>
      </c>
      <c r="X60" s="118" t="str">
        <f t="shared" si="0"/>
        <v>R6</v>
      </c>
    </row>
    <row r="61" spans="2:24" ht="30" customHeight="1">
      <c r="B61" s="74">
        <v>48</v>
      </c>
      <c r="C61" s="75"/>
      <c r="D61" s="21"/>
      <c r="E61" s="3"/>
      <c r="F61" s="3"/>
      <c r="G61" s="1"/>
      <c r="H61" s="3"/>
      <c r="I61" s="1"/>
      <c r="J61" s="2"/>
      <c r="K61" s="1"/>
      <c r="L61" s="7"/>
      <c r="M61" s="23"/>
      <c r="N61" s="42" t="str">
        <f>IFERROR(VLOOKUP(D61&amp;E61&amp;F61&amp;X61,①データ!$D:$G,4,0),"")</f>
        <v/>
      </c>
      <c r="O61" s="31"/>
      <c r="P61" s="31"/>
      <c r="Q61" s="32"/>
      <c r="R61" s="32"/>
      <c r="S61" s="18"/>
      <c r="T61" s="18"/>
      <c r="U61" s="18"/>
      <c r="V61" s="112"/>
      <c r="W61" s="118" t="str">
        <f>IF(M61&gt;=8400000,IF(AND(J61&gt;=DATE(2024,4,1),J61&lt;=DATE(2025,3,31)),VLOOKUP(C61&amp;#REF!,Sheet1!$E$11:$F$16,2,0)+VLOOKUP(D61,Sheet1!$B$2:$C$48,2,0),IF(AND(C61="FCV",J61&gt;=DATE(2025,4,1),J61&lt;=DATE(2026,3,31)),VLOOKUP(C61&amp;#REF!,Sheet1!$T$11:$U$16,2,0),IF(AND(J61&gt;=DATE(2025,4,1),J61&lt;=DATE(2026,3,31)),VLOOKUP(C61&amp;#REF!,Sheet1!$T$11:$U$16,2,0)+VLOOKUP(D61,Sheet1!$N$2:$R$47,5,0),"")))*0.8,"")</f>
        <v/>
      </c>
      <c r="X61" s="118" t="str">
        <f t="shared" si="0"/>
        <v>R6</v>
      </c>
    </row>
    <row r="62" spans="2:24" ht="30" customHeight="1">
      <c r="B62" s="74">
        <v>49</v>
      </c>
      <c r="C62" s="75"/>
      <c r="D62" s="21"/>
      <c r="E62" s="3"/>
      <c r="F62" s="3"/>
      <c r="G62" s="3"/>
      <c r="H62" s="3"/>
      <c r="I62" s="3"/>
      <c r="J62" s="4"/>
      <c r="K62" s="3"/>
      <c r="L62" s="7"/>
      <c r="M62" s="23"/>
      <c r="N62" s="42" t="str">
        <f>IFERROR(VLOOKUP(D62&amp;E62&amp;F62&amp;X62,①データ!$D:$G,4,0),"")</f>
        <v/>
      </c>
      <c r="O62" s="31"/>
      <c r="P62" s="31"/>
      <c r="Q62" s="32"/>
      <c r="R62" s="32"/>
      <c r="S62" s="18"/>
      <c r="T62" s="18"/>
      <c r="U62" s="18"/>
      <c r="V62" s="111"/>
      <c r="W62" s="118" t="str">
        <f>IF(M62&gt;=8400000,IF(AND(J62&gt;=DATE(2024,4,1),J62&lt;=DATE(2025,3,31)),VLOOKUP(C62&amp;#REF!,Sheet1!$E$11:$F$16,2,0)+VLOOKUP(D62,Sheet1!$B$2:$C$48,2,0),IF(AND(C62="FCV",J62&gt;=DATE(2025,4,1),J62&lt;=DATE(2026,3,31)),VLOOKUP(C62&amp;#REF!,Sheet1!$T$11:$U$16,2,0),IF(AND(J62&gt;=DATE(2025,4,1),J62&lt;=DATE(2026,3,31)),VLOOKUP(C62&amp;#REF!,Sheet1!$T$11:$U$16,2,0)+VLOOKUP(D62,Sheet1!$N$2:$R$47,5,0),"")))*0.8,"")</f>
        <v/>
      </c>
      <c r="X62" s="118" t="str">
        <f t="shared" si="0"/>
        <v>R6</v>
      </c>
    </row>
    <row r="63" spans="2:24" ht="30" customHeight="1" thickBot="1">
      <c r="B63" s="74">
        <v>50</v>
      </c>
      <c r="C63" s="75"/>
      <c r="D63" s="21"/>
      <c r="E63" s="3"/>
      <c r="F63" s="3"/>
      <c r="G63" s="5"/>
      <c r="H63" s="3"/>
      <c r="I63" s="5"/>
      <c r="J63" s="6"/>
      <c r="K63" s="5"/>
      <c r="L63" s="7"/>
      <c r="M63" s="23"/>
      <c r="N63" s="42" t="str">
        <f>IFERROR(VLOOKUP(D63&amp;E63&amp;F63&amp;X63,①データ!$D:$G,4,0),"")</f>
        <v/>
      </c>
      <c r="O63" s="34"/>
      <c r="P63" s="35"/>
      <c r="Q63" s="33"/>
      <c r="R63" s="33"/>
      <c r="S63" s="36"/>
      <c r="T63" s="36"/>
      <c r="U63" s="36"/>
      <c r="V63" s="113"/>
      <c r="W63" s="118" t="str">
        <f>IF(M63&gt;=8400000,IF(AND(J63&gt;=DATE(2024,4,1),J63&lt;=DATE(2025,3,31)),VLOOKUP(C63&amp;#REF!,Sheet1!$E$11:$F$16,2,0)+VLOOKUP(D63,Sheet1!$B$2:$C$48,2,0),IF(AND(C63="FCV",J63&gt;=DATE(2025,4,1),J63&lt;=DATE(2026,3,31)),VLOOKUP(C63&amp;#REF!,Sheet1!$T$11:$U$16,2,0),IF(AND(J63&gt;=DATE(2025,4,1),J63&lt;=DATE(2026,3,31)),VLOOKUP(C63&amp;#REF!,Sheet1!$T$11:$U$16,2,0)+VLOOKUP(D63,Sheet1!$N$2:$R$47,5,0),"")))*0.8,"")</f>
        <v/>
      </c>
      <c r="X63" s="118" t="str">
        <f t="shared" si="0"/>
        <v>R6</v>
      </c>
    </row>
    <row r="64" spans="2:24" ht="35.5" customHeight="1">
      <c r="B64" s="99"/>
      <c r="C64" s="100"/>
      <c r="D64" s="101"/>
      <c r="E64" s="101"/>
      <c r="F64" s="101"/>
      <c r="G64" s="101"/>
      <c r="H64" s="101"/>
      <c r="I64" s="132"/>
      <c r="J64" s="101"/>
      <c r="K64" s="101"/>
      <c r="L64" s="101"/>
      <c r="M64" s="102"/>
      <c r="N64" s="135" t="s">
        <v>2</v>
      </c>
      <c r="V64" s="138" t="s">
        <v>2</v>
      </c>
    </row>
    <row r="65" spans="2:22" ht="35">
      <c r="B65" s="81"/>
      <c r="I65" s="133"/>
      <c r="K65" s="143" t="s">
        <v>74</v>
      </c>
      <c r="L65" s="143"/>
      <c r="M65" s="117">
        <f>SUM($N$14:$N$63)</f>
        <v>0</v>
      </c>
      <c r="N65" s="136"/>
      <c r="R65" s="141" t="s">
        <v>89</v>
      </c>
      <c r="S65" s="142"/>
      <c r="T65" s="142"/>
      <c r="U65" s="119">
        <f>SUM($V$14:$V$63)</f>
        <v>0</v>
      </c>
      <c r="V65" s="139"/>
    </row>
    <row r="66" spans="2:22" ht="35.5" thickBot="1">
      <c r="B66" s="84"/>
      <c r="C66" s="85"/>
      <c r="D66" s="86"/>
      <c r="E66" s="86"/>
      <c r="F66" s="86"/>
      <c r="G66" s="86"/>
      <c r="H66" s="86"/>
      <c r="I66" s="134"/>
      <c r="J66" s="86"/>
      <c r="K66" s="86"/>
      <c r="L66" s="87"/>
      <c r="M66" s="88"/>
      <c r="N66" s="137"/>
      <c r="O66" s="103"/>
      <c r="P66" s="86"/>
      <c r="Q66" s="86"/>
      <c r="R66" s="86"/>
      <c r="S66" s="86"/>
      <c r="T66" s="86"/>
      <c r="U66" s="86"/>
      <c r="V66" s="140"/>
    </row>
  </sheetData>
  <sheetProtection algorithmName="SHA-512" hashValue="Tw6NNSWHwV2yJoRJwRxW7lgZey41JlCeCfFkBQKuJcknTyX3w9p0aS1tz6b8r/MI1jHWE5xoUCQYMYsZpQiOQw==" saltValue="huhB9AajOoeXcfytOAzOOA==" spinCount="100000" sheet="1" selectLockedCells="1"/>
  <mergeCells count="5">
    <mergeCell ref="I64:I66"/>
    <mergeCell ref="N64:N66"/>
    <mergeCell ref="V64:V66"/>
    <mergeCell ref="R65:T65"/>
    <mergeCell ref="K65:L65"/>
  </mergeCells>
  <phoneticPr fontId="2"/>
  <conditionalFormatting sqref="N14:N63 K65 M65">
    <cfRule type="expression" dxfId="212" priority="109">
      <formula>OR($C$14="EV",$C$14="PHEV",$C$14="FCV")</formula>
    </cfRule>
  </conditionalFormatting>
  <conditionalFormatting sqref="O12:V63 H13:H63">
    <cfRule type="expression" dxfId="211" priority="107">
      <formula>OR($C$14="EV",$C$14="PHEV",$C$14="FCV")</formula>
    </cfRule>
  </conditionalFormatting>
  <conditionalFormatting sqref="Q14">
    <cfRule type="expression" dxfId="210" priority="50">
      <formula>$P$14="バッテリーシェアリングサービスの契約"</formula>
    </cfRule>
  </conditionalFormatting>
  <conditionalFormatting sqref="Q15">
    <cfRule type="expression" dxfId="209" priority="49">
      <formula>$P$15="バッテリーシェアリングサービスの契約"</formula>
    </cfRule>
  </conditionalFormatting>
  <conditionalFormatting sqref="Q16">
    <cfRule type="expression" dxfId="208" priority="48">
      <formula>$P$16="バッテリーシェアリングサービスの契約"</formula>
    </cfRule>
  </conditionalFormatting>
  <conditionalFormatting sqref="Q17">
    <cfRule type="expression" dxfId="207" priority="47">
      <formula>$P$17="バッテリーシェアリングサービスの契約"</formula>
    </cfRule>
  </conditionalFormatting>
  <conditionalFormatting sqref="Q18">
    <cfRule type="expression" dxfId="206" priority="46">
      <formula>$P$18="バッテリーシェアリングサービスの契約"</formula>
    </cfRule>
  </conditionalFormatting>
  <conditionalFormatting sqref="Q19">
    <cfRule type="expression" dxfId="205" priority="45">
      <formula>$P$19="バッテリーシェアリングサービスの契約"</formula>
    </cfRule>
  </conditionalFormatting>
  <conditionalFormatting sqref="Q20">
    <cfRule type="expression" dxfId="204" priority="44">
      <formula>$P$20="バッテリーシェアリングサービスの契約"</formula>
    </cfRule>
  </conditionalFormatting>
  <conditionalFormatting sqref="Q21">
    <cfRule type="expression" dxfId="203" priority="43">
      <formula>$P$21="バッテリーシェアリングサービスの契約"</formula>
    </cfRule>
  </conditionalFormatting>
  <conditionalFormatting sqref="Q22">
    <cfRule type="expression" dxfId="202" priority="42">
      <formula>$P$22="バッテリーシェアリングサービスの契約"</formula>
    </cfRule>
  </conditionalFormatting>
  <conditionalFormatting sqref="Q23">
    <cfRule type="expression" dxfId="201" priority="41">
      <formula>$P$23="バッテリーシェアリングサービスの契約"</formula>
    </cfRule>
  </conditionalFormatting>
  <conditionalFormatting sqref="Q24">
    <cfRule type="expression" dxfId="200" priority="40">
      <formula>$P$24="バッテリーシェアリングサービスの契約"</formula>
    </cfRule>
  </conditionalFormatting>
  <conditionalFormatting sqref="Q25">
    <cfRule type="expression" dxfId="199" priority="39">
      <formula>$P$25="バッテリーシェアリングサービスの契約"</formula>
    </cfRule>
  </conditionalFormatting>
  <conditionalFormatting sqref="Q26">
    <cfRule type="expression" dxfId="198" priority="38">
      <formula>$P$26="バッテリーシェアリングサービスの契約"</formula>
    </cfRule>
  </conditionalFormatting>
  <conditionalFormatting sqref="Q27">
    <cfRule type="expression" dxfId="197" priority="37">
      <formula>$P$27="バッテリーシェアリングサービスの契約"</formula>
    </cfRule>
  </conditionalFormatting>
  <conditionalFormatting sqref="Q28">
    <cfRule type="expression" dxfId="196" priority="36">
      <formula>$P$28="バッテリーシェアリングサービスの契約"</formula>
    </cfRule>
  </conditionalFormatting>
  <conditionalFormatting sqref="Q29">
    <cfRule type="expression" dxfId="195" priority="35">
      <formula>$P$29="バッテリーシェアリングサービスの契約"</formula>
    </cfRule>
  </conditionalFormatting>
  <conditionalFormatting sqref="Q30">
    <cfRule type="expression" dxfId="194" priority="34">
      <formula>$P$30="バッテリーシェアリングサービスの契約"</formula>
    </cfRule>
  </conditionalFormatting>
  <conditionalFormatting sqref="Q31">
    <cfRule type="expression" dxfId="193" priority="33">
      <formula>$P$31="バッテリーシェアリングサービスの契約"</formula>
    </cfRule>
  </conditionalFormatting>
  <conditionalFormatting sqref="Q32">
    <cfRule type="expression" dxfId="192" priority="32">
      <formula>$P$32="バッテリーシェアリングサービスの契約"</formula>
    </cfRule>
  </conditionalFormatting>
  <conditionalFormatting sqref="Q33">
    <cfRule type="expression" dxfId="191" priority="31">
      <formula>$P$33="バッテリーシェアリングサービスの契約"</formula>
    </cfRule>
  </conditionalFormatting>
  <conditionalFormatting sqref="Q34">
    <cfRule type="expression" dxfId="190" priority="30">
      <formula>$P$34="バッテリーシェアリングサービスの契約"</formula>
    </cfRule>
  </conditionalFormatting>
  <conditionalFormatting sqref="Q35">
    <cfRule type="expression" dxfId="189" priority="29">
      <formula>$P$35="バッテリーシェアリングサービスの契約"</formula>
    </cfRule>
  </conditionalFormatting>
  <conditionalFormatting sqref="Q36">
    <cfRule type="expression" dxfId="188" priority="28">
      <formula>$P$36="バッテリーシェアリングサービスの契約"</formula>
    </cfRule>
  </conditionalFormatting>
  <conditionalFormatting sqref="Q37">
    <cfRule type="expression" dxfId="187" priority="27">
      <formula>$P$37="バッテリーシェアリングサービスの契約"</formula>
    </cfRule>
  </conditionalFormatting>
  <conditionalFormatting sqref="Q38">
    <cfRule type="expression" dxfId="186" priority="26">
      <formula>$P$38="バッテリーシェアリングサービスの契約"</formula>
    </cfRule>
  </conditionalFormatting>
  <conditionalFormatting sqref="Q39">
    <cfRule type="expression" dxfId="185" priority="25">
      <formula>$P$39="バッテリーシェアリングサービスの契約"</formula>
    </cfRule>
  </conditionalFormatting>
  <conditionalFormatting sqref="Q40">
    <cfRule type="expression" dxfId="184" priority="24">
      <formula>$P$40="バッテリーシェアリングサービスの契約"</formula>
    </cfRule>
  </conditionalFormatting>
  <conditionalFormatting sqref="Q41">
    <cfRule type="expression" dxfId="183" priority="23">
      <formula>$P$41="バッテリーシェアリングサービスの契約"</formula>
    </cfRule>
  </conditionalFormatting>
  <conditionalFormatting sqref="Q42">
    <cfRule type="expression" dxfId="182" priority="22">
      <formula>$P$42="バッテリーシェアリングサービスの契約"</formula>
    </cfRule>
  </conditionalFormatting>
  <conditionalFormatting sqref="Q43">
    <cfRule type="expression" dxfId="181" priority="21">
      <formula>$P$43="バッテリーシェアリングサービスの契約"</formula>
    </cfRule>
  </conditionalFormatting>
  <conditionalFormatting sqref="Q44">
    <cfRule type="expression" dxfId="180" priority="20">
      <formula>$P$44="バッテリーシェアリングサービスの契約"</formula>
    </cfRule>
  </conditionalFormatting>
  <conditionalFormatting sqref="Q45">
    <cfRule type="expression" dxfId="179" priority="19">
      <formula>$P$45="バッテリーシェアリングサービスの契約"</formula>
    </cfRule>
  </conditionalFormatting>
  <conditionalFormatting sqref="Q46">
    <cfRule type="expression" dxfId="178" priority="18">
      <formula>$P$46="バッテリーシェアリングサービスの契約"</formula>
    </cfRule>
  </conditionalFormatting>
  <conditionalFormatting sqref="Q47">
    <cfRule type="expression" dxfId="177" priority="17">
      <formula>$P$47="バッテリーシェアリングサービスの契約"</formula>
    </cfRule>
  </conditionalFormatting>
  <conditionalFormatting sqref="Q48">
    <cfRule type="expression" dxfId="176" priority="16">
      <formula>$P$48="バッテリーシェアリングサービスの契約"</formula>
    </cfRule>
  </conditionalFormatting>
  <conditionalFormatting sqref="Q49">
    <cfRule type="expression" dxfId="175" priority="15">
      <formula>$P$49="バッテリーシェアリングサービスの契約"</formula>
    </cfRule>
  </conditionalFormatting>
  <conditionalFormatting sqref="Q50">
    <cfRule type="expression" dxfId="174" priority="14">
      <formula>$P$50="バッテリーシェアリングサービスの契約"</formula>
    </cfRule>
    <cfRule type="expression" dxfId="173" priority="101">
      <formula>#REF!="バッテリーシェアリングサービスの契約"</formula>
    </cfRule>
  </conditionalFormatting>
  <conditionalFormatting sqref="Q51">
    <cfRule type="expression" dxfId="172" priority="13">
      <formula>$P$51="バッテリーシェアリングサービスの契約"</formula>
    </cfRule>
  </conditionalFormatting>
  <conditionalFormatting sqref="Q52">
    <cfRule type="expression" dxfId="171" priority="12">
      <formula>$P$52="バッテリーシェアリングサービスの契約"</formula>
    </cfRule>
  </conditionalFormatting>
  <conditionalFormatting sqref="Q53">
    <cfRule type="expression" dxfId="170" priority="11">
      <formula>$P$53="バッテリーシェアリングサービスの契約"</formula>
    </cfRule>
  </conditionalFormatting>
  <conditionalFormatting sqref="Q54">
    <cfRule type="expression" dxfId="169" priority="10">
      <formula>$P$54="バッテリーシェアリングサービスの契約"</formula>
    </cfRule>
  </conditionalFormatting>
  <conditionalFormatting sqref="Q55">
    <cfRule type="expression" dxfId="168" priority="9">
      <formula>$P$55="バッテリーシェアリングサービスの契約"</formula>
    </cfRule>
  </conditionalFormatting>
  <conditionalFormatting sqref="Q56">
    <cfRule type="expression" dxfId="167" priority="8">
      <formula>$P$56="バッテリーシェアリングサービスの契約"</formula>
    </cfRule>
  </conditionalFormatting>
  <conditionalFormatting sqref="Q57">
    <cfRule type="expression" dxfId="166" priority="7">
      <formula>$P$57="バッテリーシェアリングサービスの契約"</formula>
    </cfRule>
  </conditionalFormatting>
  <conditionalFormatting sqref="Q58">
    <cfRule type="expression" dxfId="165" priority="6">
      <formula>$P$58="バッテリーシェアリングサービスの契約"</formula>
    </cfRule>
  </conditionalFormatting>
  <conditionalFormatting sqref="Q59">
    <cfRule type="expression" dxfId="164" priority="5">
      <formula>$P$59="バッテリーシェアリングサービスの契約"</formula>
    </cfRule>
  </conditionalFormatting>
  <conditionalFormatting sqref="Q60">
    <cfRule type="expression" dxfId="163" priority="4">
      <formula>$P$60="バッテリーシェアリングサービスの契約"</formula>
    </cfRule>
  </conditionalFormatting>
  <conditionalFormatting sqref="Q61">
    <cfRule type="expression" dxfId="162" priority="3">
      <formula>$P$61="バッテリーシェアリングサービスの契約"</formula>
    </cfRule>
  </conditionalFormatting>
  <conditionalFormatting sqref="Q62">
    <cfRule type="expression" dxfId="161" priority="2">
      <formula>$P$62="バッテリーシェアリングサービスの契約"</formula>
    </cfRule>
  </conditionalFormatting>
  <conditionalFormatting sqref="Q63">
    <cfRule type="expression" dxfId="160" priority="1">
      <formula>$P$63="バッテリーシェアリングサービスの契約"</formula>
    </cfRule>
  </conditionalFormatting>
  <conditionalFormatting sqref="R65">
    <cfRule type="expression" dxfId="159" priority="105">
      <formula>OR($C$14="EV",$C$14="PHEV",$C$14="FCV")</formula>
    </cfRule>
  </conditionalFormatting>
  <conditionalFormatting sqref="R14:U14">
    <cfRule type="expression" dxfId="158" priority="100">
      <formula>$P$14="専用充電器の購入"</formula>
    </cfRule>
  </conditionalFormatting>
  <conditionalFormatting sqref="R15:U15">
    <cfRule type="expression" dxfId="157" priority="99">
      <formula>$P$15="専用充電器の購入"</formula>
    </cfRule>
  </conditionalFormatting>
  <conditionalFormatting sqref="R16:U16">
    <cfRule type="expression" dxfId="156" priority="98">
      <formula>$P$16="専用充電器の購入"</formula>
    </cfRule>
  </conditionalFormatting>
  <conditionalFormatting sqref="R17:U17">
    <cfRule type="expression" dxfId="155" priority="97">
      <formula>$P$17="専用充電器の購入"</formula>
    </cfRule>
  </conditionalFormatting>
  <conditionalFormatting sqref="R18:U18">
    <cfRule type="expression" dxfId="154" priority="96">
      <formula>$P$18="専用充電器の購入"</formula>
    </cfRule>
  </conditionalFormatting>
  <conditionalFormatting sqref="R19:U19">
    <cfRule type="expression" dxfId="153" priority="95">
      <formula>$P$19="専用充電器の購入"</formula>
    </cfRule>
  </conditionalFormatting>
  <conditionalFormatting sqref="R20:U20">
    <cfRule type="expression" dxfId="152" priority="94">
      <formula>$P$20="専用充電器の購入"</formula>
    </cfRule>
  </conditionalFormatting>
  <conditionalFormatting sqref="R21:U21">
    <cfRule type="expression" dxfId="151" priority="93">
      <formula>$P$21="専用充電器の購入"</formula>
    </cfRule>
  </conditionalFormatting>
  <conditionalFormatting sqref="R22:U22">
    <cfRule type="expression" dxfId="150" priority="92">
      <formula>$P$22="専用充電器の購入"</formula>
    </cfRule>
  </conditionalFormatting>
  <conditionalFormatting sqref="R23:U23">
    <cfRule type="expression" dxfId="149" priority="91">
      <formula>$P$23="専用充電器の購入"</formula>
    </cfRule>
  </conditionalFormatting>
  <conditionalFormatting sqref="R24:U24">
    <cfRule type="expression" dxfId="148" priority="90">
      <formula>$P$24="専用充電器の購入"</formula>
    </cfRule>
  </conditionalFormatting>
  <conditionalFormatting sqref="R25:U25">
    <cfRule type="expression" dxfId="147" priority="89">
      <formula>$P$25="専用充電器の購入"</formula>
    </cfRule>
  </conditionalFormatting>
  <conditionalFormatting sqref="R26:U26">
    <cfRule type="expression" dxfId="146" priority="88">
      <formula>$P$26="専用充電器の購入"</formula>
    </cfRule>
  </conditionalFormatting>
  <conditionalFormatting sqref="R27:U27">
    <cfRule type="expression" dxfId="145" priority="87">
      <formula>$P$27="専用充電器の購入"</formula>
    </cfRule>
  </conditionalFormatting>
  <conditionalFormatting sqref="R28:U28">
    <cfRule type="expression" dxfId="144" priority="86">
      <formula>$P$28="専用充電器の購入"</formula>
    </cfRule>
  </conditionalFormatting>
  <conditionalFormatting sqref="R29:U29">
    <cfRule type="expression" dxfId="143" priority="85">
      <formula>$P$29="専用充電器の購入"</formula>
    </cfRule>
  </conditionalFormatting>
  <conditionalFormatting sqref="R30:U30">
    <cfRule type="expression" dxfId="142" priority="84">
      <formula>$P$30="専用充電器の購入"</formula>
    </cfRule>
  </conditionalFormatting>
  <conditionalFormatting sqref="R31:U31">
    <cfRule type="expression" dxfId="141" priority="83">
      <formula>$P$31="専用充電器の購入"</formula>
    </cfRule>
  </conditionalFormatting>
  <conditionalFormatting sqref="R32:U32">
    <cfRule type="expression" dxfId="140" priority="82">
      <formula>$P$32="専用充電器の購入"</formula>
    </cfRule>
  </conditionalFormatting>
  <conditionalFormatting sqref="R33:U33">
    <cfRule type="expression" dxfId="139" priority="81">
      <formula>$P$33="専用充電器の購入"</formula>
    </cfRule>
  </conditionalFormatting>
  <conditionalFormatting sqref="R34:U34">
    <cfRule type="expression" dxfId="138" priority="80">
      <formula>$P$34="専用充電器の購入"</formula>
    </cfRule>
  </conditionalFormatting>
  <conditionalFormatting sqref="R35:U35">
    <cfRule type="expression" dxfId="137" priority="79">
      <formula>$P$35="専用充電器の購入"</formula>
    </cfRule>
  </conditionalFormatting>
  <conditionalFormatting sqref="R36:U36">
    <cfRule type="expression" dxfId="136" priority="78">
      <formula>$P$36="専用充電器の購入"</formula>
    </cfRule>
  </conditionalFormatting>
  <conditionalFormatting sqref="R37:U37">
    <cfRule type="expression" dxfId="135" priority="77">
      <formula>$P$37="専用充電器の購入"</formula>
    </cfRule>
  </conditionalFormatting>
  <conditionalFormatting sqref="R38:U38">
    <cfRule type="expression" dxfId="134" priority="76">
      <formula>$P$38="専用充電器の購入"</formula>
    </cfRule>
  </conditionalFormatting>
  <conditionalFormatting sqref="R39:U39">
    <cfRule type="expression" dxfId="133" priority="75">
      <formula>$P$39="専用充電器の購入"</formula>
    </cfRule>
  </conditionalFormatting>
  <conditionalFormatting sqref="R40:U40">
    <cfRule type="expression" dxfId="132" priority="74">
      <formula>$P$40="専用充電器の購入"</formula>
    </cfRule>
  </conditionalFormatting>
  <conditionalFormatting sqref="R41:U41">
    <cfRule type="expression" dxfId="131" priority="73">
      <formula>$P$41="専用充電器の購入"</formula>
    </cfRule>
  </conditionalFormatting>
  <conditionalFormatting sqref="R42:U42">
    <cfRule type="expression" dxfId="130" priority="72">
      <formula>$P$42="専用充電器の購入"</formula>
    </cfRule>
  </conditionalFormatting>
  <conditionalFormatting sqref="R43:U43">
    <cfRule type="expression" dxfId="129" priority="71">
      <formula>$P$43="専用充電器の購入"</formula>
    </cfRule>
  </conditionalFormatting>
  <conditionalFormatting sqref="R44:U44">
    <cfRule type="expression" dxfId="128" priority="70">
      <formula>$P$44="専用充電器の購入"</formula>
    </cfRule>
  </conditionalFormatting>
  <conditionalFormatting sqref="R45:U45">
    <cfRule type="expression" dxfId="127" priority="69">
      <formula>$P$45="専用充電器の購入"</formula>
    </cfRule>
  </conditionalFormatting>
  <conditionalFormatting sqref="R46:U46">
    <cfRule type="expression" dxfId="126" priority="68">
      <formula>$P$46="専用充電器の購入"</formula>
    </cfRule>
  </conditionalFormatting>
  <conditionalFormatting sqref="R47:U47">
    <cfRule type="expression" dxfId="125" priority="67">
      <formula>$P$47="専用充電器の購入"</formula>
    </cfRule>
  </conditionalFormatting>
  <conditionalFormatting sqref="R48:U48">
    <cfRule type="expression" dxfId="124" priority="66">
      <formula>$P$48="専用充電器の購入"</formula>
    </cfRule>
  </conditionalFormatting>
  <conditionalFormatting sqref="R49:U49">
    <cfRule type="expression" dxfId="123" priority="65">
      <formula>$P$49="専用充電器の購入"</formula>
    </cfRule>
  </conditionalFormatting>
  <conditionalFormatting sqref="R50:U50">
    <cfRule type="expression" dxfId="122" priority="64">
      <formula>$P$50="専用充電器の購入"</formula>
    </cfRule>
    <cfRule type="expression" dxfId="121" priority="102">
      <formula>#REF!="専用充電器の購入"</formula>
    </cfRule>
  </conditionalFormatting>
  <conditionalFormatting sqref="R51:U51">
    <cfRule type="expression" dxfId="120" priority="63">
      <formula>$P$51="専用充電器の購入"</formula>
    </cfRule>
  </conditionalFormatting>
  <conditionalFormatting sqref="R52:U52">
    <cfRule type="expression" dxfId="119" priority="62">
      <formula>$P$52="専用充電器の購入"</formula>
    </cfRule>
  </conditionalFormatting>
  <conditionalFormatting sqref="R53:U53">
    <cfRule type="expression" dxfId="118" priority="61">
      <formula>$P$53="専用充電器の購入"</formula>
    </cfRule>
  </conditionalFormatting>
  <conditionalFormatting sqref="R54:U54">
    <cfRule type="expression" dxfId="117" priority="60">
      <formula>$P$54="専用充電器の購入"</formula>
    </cfRule>
  </conditionalFormatting>
  <conditionalFormatting sqref="R55:U55">
    <cfRule type="expression" dxfId="116" priority="59">
      <formula>$P$55="専用充電器の購入"</formula>
    </cfRule>
  </conditionalFormatting>
  <conditionalFormatting sqref="R56:U56">
    <cfRule type="expression" dxfId="115" priority="58">
      <formula>$P$56="専用充電器の購入"</formula>
    </cfRule>
  </conditionalFormatting>
  <conditionalFormatting sqref="R57:U57">
    <cfRule type="expression" dxfId="114" priority="57">
      <formula>$P$57="専用充電器の購入"</formula>
    </cfRule>
  </conditionalFormatting>
  <conditionalFormatting sqref="R58:U58">
    <cfRule type="expression" dxfId="113" priority="51">
      <formula>$P$58="専用充電器の購入"</formula>
    </cfRule>
  </conditionalFormatting>
  <conditionalFormatting sqref="R59:U59">
    <cfRule type="expression" dxfId="112" priority="56">
      <formula>$P$59="専用充電器の購入"</formula>
    </cfRule>
  </conditionalFormatting>
  <conditionalFormatting sqref="R60:U60">
    <cfRule type="expression" dxfId="111" priority="55">
      <formula>$P$60="専用充電器の購入"</formula>
    </cfRule>
  </conditionalFormatting>
  <conditionalFormatting sqref="R61:U61">
    <cfRule type="expression" dxfId="110" priority="53">
      <formula>$P$61="専用充電器の購入"</formula>
    </cfRule>
  </conditionalFormatting>
  <conditionalFormatting sqref="R62:U62">
    <cfRule type="expression" dxfId="109" priority="54">
      <formula>$P$62="専用充電器の購入"</formula>
    </cfRule>
  </conditionalFormatting>
  <conditionalFormatting sqref="R63:U63">
    <cfRule type="expression" dxfId="108" priority="52">
      <formula>$P$63="専用充電器の購入"</formula>
    </cfRule>
  </conditionalFormatting>
  <conditionalFormatting sqref="U65">
    <cfRule type="expression" dxfId="107" priority="104">
      <formula>OR($C$14="EV",$C$14="PHEV",$C$14="FCV")</formula>
    </cfRule>
  </conditionalFormatting>
  <dataValidations count="9">
    <dataValidation type="list" allowBlank="1" showInputMessage="1" showErrorMessage="1" sqref="L14:L63" xr:uid="{262D5153-5E3D-4035-8520-FA2EFDF5620A}">
      <formula1>"特別区,その他"</formula1>
    </dataValidation>
    <dataValidation type="list" allowBlank="1" showInputMessage="1" showErrorMessage="1" sqref="C13:C63" xr:uid="{FC196093-E3DD-4ADC-9DAD-4F2D9EDCF7C1}">
      <formula1>"EVバイク"</formula1>
    </dataValidation>
    <dataValidation type="list" allowBlank="1" showInputMessage="1" showErrorMessage="1" sqref="E14:E63" xr:uid="{6D41EC20-B44C-4CBE-BEEC-9A4836E721BD}">
      <formula1>INDIRECT("型式["&amp;D14&amp;"]")</formula1>
    </dataValidation>
    <dataValidation type="list" allowBlank="1" showInputMessage="1" showErrorMessage="1" sqref="F14:F63" xr:uid="{D81D8940-7C4D-4AB9-B1EC-D578B34AD97D}">
      <formula1>INDIRECT("グレード["&amp;E14&amp;"]")</formula1>
    </dataValidation>
    <dataValidation type="list" allowBlank="1" showInputMessage="1" showErrorMessage="1" sqref="H13:H63" xr:uid="{F43F828A-3E8A-4A4E-8B4F-1AC38C49AEAB}">
      <formula1>"側車付二輪,原付,ミニカー"</formula1>
    </dataValidation>
    <dataValidation type="list" allowBlank="1" showInputMessage="1" showErrorMessage="1" sqref="E13" xr:uid="{064EA05C-97E1-41D7-B53C-2E2FFAD921C9}">
      <formula1>INDIRECT("型式["&amp;D14&amp;"]")</formula1>
    </dataValidation>
    <dataValidation type="list" allowBlank="1" showInputMessage="1" showErrorMessage="1" sqref="F13" xr:uid="{4D31E572-550E-4980-BE75-F5F499CA0EBE}">
      <formula1>INDIRECT("グレード["&amp;E14&amp;"]")</formula1>
    </dataValidation>
    <dataValidation type="list" allowBlank="1" showInputMessage="1" showErrorMessage="1" sqref="P13:P63" xr:uid="{3DA56B45-0210-44A7-802F-A68B1F63F6D1}">
      <formula1>"専用充電器の購入,バッテリーシェアリングサービスの契約"</formula1>
    </dataValidation>
    <dataValidation type="list" allowBlank="1" showInputMessage="1" showErrorMessage="1" sqref="O13:O63" xr:uid="{E4DD5932-2ADB-43CB-B9B6-0CB6B6873B3A}">
      <formula1>"はい,いいえ"</formula1>
    </dataValidation>
  </dataValidations>
  <pageMargins left="0.7" right="0.7" top="0.75" bottom="0.75" header="0.3" footer="0.3"/>
  <pageSetup paperSize="9" scale="24" fitToHeight="0" orientation="landscape" r:id="rId1"/>
  <rowBreaks count="1" manualBreakCount="1">
    <brk id="38" max="21"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1A2C1D9-F63A-477A-9690-AEFE5CFED82C}">
          <x14:formula1>
            <xm:f>②メーカー名!$A$2:$A$1048576</xm:f>
          </x14:formula1>
          <xm:sqref>D13:D63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C12D4-ACC8-48C7-BEEE-874C69AD90C8}">
  <sheetPr>
    <tabColor rgb="FF92D050"/>
  </sheetPr>
  <dimension ref="A1:N64"/>
  <sheetViews>
    <sheetView view="pageBreakPreview" zoomScale="50" zoomScaleNormal="85" zoomScaleSheetLayoutView="50" workbookViewId="0"/>
  </sheetViews>
  <sheetFormatPr defaultColWidth="8.6640625" defaultRowHeight="18"/>
  <cols>
    <col min="1" max="1" width="2.83203125" style="45" customWidth="1"/>
    <col min="2" max="3" width="9" style="64" customWidth="1"/>
    <col min="4" max="4" width="22.83203125" style="45" customWidth="1"/>
    <col min="5" max="5" width="15.33203125" style="45" bestFit="1" customWidth="1"/>
    <col min="6" max="6" width="65" style="45" customWidth="1"/>
    <col min="7" max="7" width="24.58203125" style="45" customWidth="1"/>
    <col min="8" max="8" width="40.5" style="45" customWidth="1"/>
    <col min="9" max="9" width="22" style="45" bestFit="1" customWidth="1"/>
    <col min="10" max="10" width="22" style="45" customWidth="1"/>
    <col min="11" max="12" width="15.5" style="51" customWidth="1"/>
    <col min="13" max="13" width="13.6640625" style="45" customWidth="1"/>
    <col min="14" max="16384" width="8.6640625" style="45"/>
  </cols>
  <sheetData>
    <row r="1" spans="1:14" ht="27.5" thickTop="1" thickBot="1">
      <c r="B1" s="46" t="s">
        <v>170</v>
      </c>
      <c r="C1" s="47"/>
      <c r="D1" s="48"/>
      <c r="E1" s="49"/>
      <c r="H1" s="50"/>
    </row>
    <row r="2" spans="1:14" ht="27" thickTop="1">
      <c r="B2" s="52"/>
      <c r="C2" s="52"/>
      <c r="E2" s="53"/>
      <c r="H2" s="54"/>
    </row>
    <row r="3" spans="1:14" ht="26.5">
      <c r="A3" s="55"/>
      <c r="B3" s="56" t="s">
        <v>54</v>
      </c>
      <c r="C3" s="56"/>
      <c r="D3" s="55"/>
      <c r="E3" s="57"/>
      <c r="F3" s="55"/>
      <c r="G3" s="55"/>
      <c r="H3" s="54"/>
    </row>
    <row r="4" spans="1:14" ht="26.5">
      <c r="A4" s="55"/>
      <c r="B4" s="58" t="s">
        <v>238</v>
      </c>
      <c r="C4" s="56"/>
      <c r="D4" s="55"/>
      <c r="E4" s="57"/>
      <c r="F4" s="55"/>
      <c r="G4" s="55"/>
      <c r="H4" s="54"/>
    </row>
    <row r="5" spans="1:14" ht="26.5">
      <c r="A5" s="55"/>
      <c r="B5" s="56" t="s">
        <v>239</v>
      </c>
      <c r="C5" s="56"/>
      <c r="D5" s="55"/>
      <c r="E5" s="57"/>
      <c r="F5" s="55"/>
      <c r="G5" s="55"/>
      <c r="H5" s="54"/>
    </row>
    <row r="6" spans="1:14" ht="26.5">
      <c r="B6" s="56" t="s">
        <v>223</v>
      </c>
      <c r="C6" s="52"/>
      <c r="E6" s="53"/>
      <c r="H6" s="54"/>
    </row>
    <row r="7" spans="1:14" ht="26.5">
      <c r="B7" s="56" t="s">
        <v>240</v>
      </c>
      <c r="C7" s="52"/>
      <c r="E7" s="53"/>
      <c r="H7" s="54"/>
    </row>
    <row r="8" spans="1:14" ht="26.5">
      <c r="B8" s="58" t="s">
        <v>241</v>
      </c>
      <c r="C8" s="59"/>
      <c r="I8" s="60"/>
      <c r="J8" s="60"/>
      <c r="K8" s="61"/>
      <c r="L8" s="61"/>
    </row>
    <row r="9" spans="1:14" ht="27" thickBot="1">
      <c r="B9" s="52"/>
      <c r="C9" s="52"/>
      <c r="H9" s="62"/>
      <c r="I9" s="63"/>
      <c r="J9" s="63"/>
    </row>
    <row r="10" spans="1:14" s="64" customFormat="1" ht="100">
      <c r="B10" s="65" t="s">
        <v>231</v>
      </c>
      <c r="C10" s="66" t="s">
        <v>182</v>
      </c>
      <c r="D10" s="67" t="s">
        <v>183</v>
      </c>
      <c r="E10" s="67" t="s">
        <v>227</v>
      </c>
      <c r="F10" s="67" t="s">
        <v>185</v>
      </c>
      <c r="G10" s="67" t="s">
        <v>232</v>
      </c>
      <c r="H10" s="67" t="s">
        <v>190</v>
      </c>
      <c r="I10" s="67" t="s">
        <v>228</v>
      </c>
      <c r="J10" s="68" t="s">
        <v>210</v>
      </c>
      <c r="K10" s="67" t="s">
        <v>233</v>
      </c>
      <c r="L10" s="94" t="s">
        <v>229</v>
      </c>
    </row>
    <row r="11" spans="1:14" ht="30" customHeight="1" thickBot="1">
      <c r="B11" s="69" t="s">
        <v>0</v>
      </c>
      <c r="C11" s="70" t="s">
        <v>49</v>
      </c>
      <c r="D11" s="71" t="s">
        <v>34</v>
      </c>
      <c r="E11" s="71" t="s">
        <v>115</v>
      </c>
      <c r="F11" s="71" t="s">
        <v>114</v>
      </c>
      <c r="G11" s="72" t="s">
        <v>3</v>
      </c>
      <c r="H11" s="71" t="s">
        <v>1</v>
      </c>
      <c r="I11" s="71" t="s">
        <v>5</v>
      </c>
      <c r="J11" s="124"/>
      <c r="K11" s="125" t="str">
        <f>IFERROR(VLOOKUP(D11&amp;E11&amp;F11&amp;N11,①データ!$D:$G,4,0),"")</f>
        <v/>
      </c>
      <c r="L11" s="73"/>
      <c r="M11" s="118"/>
      <c r="N11" s="126"/>
    </row>
    <row r="12" spans="1:14" ht="30" customHeight="1" thickTop="1">
      <c r="B12" s="74">
        <v>1</v>
      </c>
      <c r="C12" s="75"/>
      <c r="D12" s="30"/>
      <c r="E12" s="31"/>
      <c r="F12" s="76"/>
      <c r="G12" s="4"/>
      <c r="H12" s="3"/>
      <c r="I12" s="19"/>
      <c r="J12" s="23"/>
      <c r="K12" s="43" t="str">
        <f>IFERROR(VLOOKUP(D12&amp;E12&amp;F12&amp;N12,①データ!$D:$G,4,0),"")</f>
        <v/>
      </c>
      <c r="L12" s="77"/>
      <c r="M12" s="127" t="str">
        <f>IF(J12&gt;=8400000,IF(AND(G12&gt;=DATE(2024,4,1),G12&lt;=DATE(2025,3,31)),VLOOKUP(C12&amp;#REF!,Sheet1!$E$11:$F$16,2,0)+VLOOKUP(D12,Sheet1!$B$2:$C$48,2,0),IF(AND(C12="FCV",G12&gt;=DATE(2025,4,1),G12&lt;=DATE(2026,3,31)),VLOOKUP(C12&amp;#REF!,Sheet1!$T$11:$U$16,2,0),IF(AND(G12&gt;=DATE(2025,4,1),G12&lt;=DATE(2026,3,31)),VLOOKUP(C12&amp;#REF!,Sheet1!$T$11:$U$16,2,0)+VLOOKUP(D12,Sheet1!$N$2:$R$47,5,0),"")))*0.8,"")</f>
        <v/>
      </c>
      <c r="N12" s="126" t="str">
        <f>IF(G12&lt;=DATE(2025,3,31),"R6","R7")</f>
        <v>R6</v>
      </c>
    </row>
    <row r="13" spans="1:14" ht="30" customHeight="1">
      <c r="B13" s="74">
        <v>2</v>
      </c>
      <c r="C13" s="75"/>
      <c r="D13" s="30"/>
      <c r="E13" s="31"/>
      <c r="F13" s="76"/>
      <c r="G13" s="4"/>
      <c r="H13" s="3"/>
      <c r="I13" s="7"/>
      <c r="J13" s="23"/>
      <c r="K13" s="43" t="str">
        <f>IFERROR(VLOOKUP(D13&amp;E13&amp;F13&amp;N13,①データ!$D:$G,4,0),"")</f>
        <v/>
      </c>
      <c r="L13" s="78"/>
      <c r="M13" s="118" t="str">
        <f>IF(J13&gt;=8400000,IF(AND(G13&gt;=DATE(2024,4,1),G13&lt;=DATE(2025,3,31)),VLOOKUP(C13&amp;#REF!,Sheet1!$E$11:$F$16,2,0)+VLOOKUP(D13,Sheet1!$B$2:$C$48,2,0),IF(AND(C13="FCV",G13&gt;=DATE(2025,4,1),G13&lt;=DATE(2026,3,31)),VLOOKUP(C13&amp;#REF!,Sheet1!$T$11:$U$16,2,0),IF(AND(G13&gt;=DATE(2025,4,1),G13&lt;=DATE(2026,3,31)),VLOOKUP(C13&amp;#REF!,Sheet1!$T$11:$U$16,2,0)+VLOOKUP(D13,Sheet1!$N$2:$R$47,5,0),"")))*0.8,"")</f>
        <v/>
      </c>
      <c r="N13" s="126" t="str">
        <f>IF(G13&lt;=DATE(2025,3,31),"R6","R7")</f>
        <v>R6</v>
      </c>
    </row>
    <row r="14" spans="1:14" ht="30" customHeight="1">
      <c r="B14" s="74">
        <v>3</v>
      </c>
      <c r="C14" s="75"/>
      <c r="D14" s="30"/>
      <c r="E14" s="31"/>
      <c r="F14" s="76"/>
      <c r="G14" s="4"/>
      <c r="H14" s="3"/>
      <c r="I14" s="7"/>
      <c r="J14" s="23"/>
      <c r="K14" s="43" t="str">
        <f>IFERROR(VLOOKUP(D14&amp;E14&amp;F14&amp;N14,①データ!$D:$G,4,0),"")</f>
        <v/>
      </c>
      <c r="L14" s="78"/>
      <c r="M14" s="118" t="str">
        <f>IF(J14&gt;=8400000,IF(AND(G14&gt;=DATE(2024,4,1),G14&lt;=DATE(2025,3,31)),VLOOKUP(C14&amp;#REF!,Sheet1!$E$11:$F$16,2,0)+VLOOKUP(D14,Sheet1!$B$2:$C$48,2,0),IF(AND(C14="FCV",G14&gt;=DATE(2025,4,1),G14&lt;=DATE(2026,3,31)),VLOOKUP(C14&amp;#REF!,Sheet1!$T$11:$U$16,2,0),IF(AND(G14&gt;=DATE(2025,4,1),G14&lt;=DATE(2026,3,31)),VLOOKUP(C14&amp;#REF!,Sheet1!$T$11:$U$16,2,0)+VLOOKUP(D14,Sheet1!$N$2:$R$47,5,0),"")))*0.8,"")</f>
        <v/>
      </c>
      <c r="N14" s="126" t="str">
        <f t="shared" ref="N14:N61" si="0">IF(G14&lt;=DATE(2025,3,31),"R6","R7")</f>
        <v>R6</v>
      </c>
    </row>
    <row r="15" spans="1:14" ht="30" customHeight="1">
      <c r="B15" s="74">
        <v>4</v>
      </c>
      <c r="C15" s="75"/>
      <c r="D15" s="30"/>
      <c r="E15" s="31"/>
      <c r="F15" s="76"/>
      <c r="G15" s="4"/>
      <c r="H15" s="3"/>
      <c r="I15" s="7"/>
      <c r="J15" s="23"/>
      <c r="K15" s="43" t="str">
        <f>IFERROR(VLOOKUP(D15&amp;E15&amp;F15&amp;N15,①データ!$D:$G,4,0),"")</f>
        <v/>
      </c>
      <c r="L15" s="78"/>
      <c r="M15" s="118" t="str">
        <f>IF(J15&gt;=8400000,IF(AND(G15&gt;=DATE(2024,4,1),G15&lt;=DATE(2025,3,31)),VLOOKUP(C15&amp;#REF!,Sheet1!$E$11:$F$16,2,0)+VLOOKUP(D15,Sheet1!$B$2:$C$48,2,0),IF(AND(C15="FCV",G15&gt;=DATE(2025,4,1),G15&lt;=DATE(2026,3,31)),VLOOKUP(C15&amp;#REF!,Sheet1!$T$11:$U$16,2,0),IF(AND(G15&gt;=DATE(2025,4,1),G15&lt;=DATE(2026,3,31)),VLOOKUP(C15&amp;#REF!,Sheet1!$T$11:$U$16,2,0)+VLOOKUP(D15,Sheet1!$N$2:$R$47,5,0),"")))*0.8,"")</f>
        <v/>
      </c>
      <c r="N15" s="126" t="str">
        <f t="shared" si="0"/>
        <v>R6</v>
      </c>
    </row>
    <row r="16" spans="1:14" ht="30" customHeight="1">
      <c r="B16" s="74">
        <v>5</v>
      </c>
      <c r="C16" s="75"/>
      <c r="D16" s="30"/>
      <c r="E16" s="31"/>
      <c r="F16" s="76"/>
      <c r="G16" s="4"/>
      <c r="H16" s="3"/>
      <c r="I16" s="7"/>
      <c r="J16" s="23"/>
      <c r="K16" s="43" t="str">
        <f>IFERROR(VLOOKUP(D16&amp;E16&amp;F16&amp;N16,①データ!$D:$G,4,0),"")</f>
        <v/>
      </c>
      <c r="L16" s="78"/>
      <c r="M16" s="118" t="str">
        <f>IF(J16&gt;=8400000,IF(AND(G16&gt;=DATE(2024,4,1),G16&lt;=DATE(2025,3,31)),VLOOKUP(C16&amp;#REF!,Sheet1!$E$11:$F$16,2,0)+VLOOKUP(D16,Sheet1!$B$2:$C$48,2,0),IF(AND(C16="FCV",G16&gt;=DATE(2025,4,1),G16&lt;=DATE(2026,3,31)),VLOOKUP(C16&amp;#REF!,Sheet1!$T$11:$U$16,2,0),IF(AND(G16&gt;=DATE(2025,4,1),G16&lt;=DATE(2026,3,31)),VLOOKUP(C16&amp;#REF!,Sheet1!$T$11:$U$16,2,0)+VLOOKUP(D16,Sheet1!$N$2:$R$47,5,0),"")))*0.8,"")</f>
        <v/>
      </c>
      <c r="N16" s="126" t="str">
        <f t="shared" si="0"/>
        <v>R6</v>
      </c>
    </row>
    <row r="17" spans="2:14" ht="30" customHeight="1">
      <c r="B17" s="74">
        <v>6</v>
      </c>
      <c r="C17" s="75"/>
      <c r="D17" s="30"/>
      <c r="E17" s="31"/>
      <c r="F17" s="76"/>
      <c r="G17" s="4"/>
      <c r="H17" s="3"/>
      <c r="I17" s="7"/>
      <c r="J17" s="23"/>
      <c r="K17" s="43" t="str">
        <f>IFERROR(VLOOKUP(D17&amp;E17&amp;F17&amp;N17,①データ!$D:$G,4,0),"")</f>
        <v/>
      </c>
      <c r="L17" s="78"/>
      <c r="M17" s="118" t="str">
        <f>IF(J17&gt;=8400000,IF(AND(G17&gt;=DATE(2024,4,1),G17&lt;=DATE(2025,3,31)),VLOOKUP(C17&amp;#REF!,Sheet1!$E$11:$F$16,2,0)+VLOOKUP(D17,Sheet1!$B$2:$C$48,2,0),IF(AND(C17="FCV",G17&gt;=DATE(2025,4,1),G17&lt;=DATE(2026,3,31)),VLOOKUP(C17&amp;#REF!,Sheet1!$T$11:$U$16,2,0),IF(AND(G17&gt;=DATE(2025,4,1),G17&lt;=DATE(2026,3,31)),VLOOKUP(C17&amp;#REF!,Sheet1!$T$11:$U$16,2,0)+VLOOKUP(D17,Sheet1!$N$2:$R$47,5,0),"")))*0.8,"")</f>
        <v/>
      </c>
      <c r="N17" s="126" t="str">
        <f t="shared" si="0"/>
        <v>R6</v>
      </c>
    </row>
    <row r="18" spans="2:14" ht="30" customHeight="1">
      <c r="B18" s="74">
        <v>7</v>
      </c>
      <c r="C18" s="75"/>
      <c r="D18" s="30"/>
      <c r="E18" s="31"/>
      <c r="F18" s="76"/>
      <c r="G18" s="4"/>
      <c r="H18" s="3"/>
      <c r="I18" s="7"/>
      <c r="J18" s="23"/>
      <c r="K18" s="43" t="str">
        <f>IFERROR(VLOOKUP(D18&amp;E18&amp;F18&amp;N18,①データ!$D:$G,4,0),"")</f>
        <v/>
      </c>
      <c r="L18" s="78"/>
      <c r="M18" s="118" t="str">
        <f>IF(J18&gt;=8400000,IF(AND(G18&gt;=DATE(2024,4,1),G18&lt;=DATE(2025,3,31)),VLOOKUP(C18&amp;#REF!,Sheet1!$E$11:$F$16,2,0)+VLOOKUP(D18,Sheet1!$B$2:$C$48,2,0),IF(AND(C18="FCV",G18&gt;=DATE(2025,4,1),G18&lt;=DATE(2026,3,31)),VLOOKUP(C18&amp;#REF!,Sheet1!$T$11:$U$16,2,0),IF(AND(G18&gt;=DATE(2025,4,1),G18&lt;=DATE(2026,3,31)),VLOOKUP(C18&amp;#REF!,Sheet1!$T$11:$U$16,2,0)+VLOOKUP(D18,Sheet1!$N$2:$R$47,5,0),"")))*0.8,"")</f>
        <v/>
      </c>
      <c r="N18" s="126" t="str">
        <f t="shared" si="0"/>
        <v>R6</v>
      </c>
    </row>
    <row r="19" spans="2:14" ht="30" customHeight="1">
      <c r="B19" s="74">
        <v>8</v>
      </c>
      <c r="C19" s="75"/>
      <c r="D19" s="30"/>
      <c r="E19" s="31"/>
      <c r="F19" s="76"/>
      <c r="G19" s="4"/>
      <c r="H19" s="3"/>
      <c r="I19" s="7"/>
      <c r="J19" s="23"/>
      <c r="K19" s="43" t="str">
        <f>IFERROR(VLOOKUP(D19&amp;E19&amp;F19&amp;N19,①データ!$D:$G,4,0),"")</f>
        <v/>
      </c>
      <c r="L19" s="78"/>
      <c r="M19" s="118" t="str">
        <f>IF(J19&gt;=8400000,IF(AND(G19&gt;=DATE(2024,4,1),G19&lt;=DATE(2025,3,31)),VLOOKUP(C19&amp;#REF!,Sheet1!$E$11:$F$16,2,0)+VLOOKUP(D19,Sheet1!$B$2:$C$48,2,0),IF(AND(C19="FCV",G19&gt;=DATE(2025,4,1),G19&lt;=DATE(2026,3,31)),VLOOKUP(C19&amp;#REF!,Sheet1!$T$11:$U$16,2,0),IF(AND(G19&gt;=DATE(2025,4,1),G19&lt;=DATE(2026,3,31)),VLOOKUP(C19&amp;#REF!,Sheet1!$T$11:$U$16,2,0)+VLOOKUP(D19,Sheet1!$N$2:$R$47,5,0),"")))*0.8,"")</f>
        <v/>
      </c>
      <c r="N19" s="126" t="str">
        <f t="shared" si="0"/>
        <v>R6</v>
      </c>
    </row>
    <row r="20" spans="2:14" ht="30" customHeight="1">
      <c r="B20" s="74">
        <v>9</v>
      </c>
      <c r="C20" s="75"/>
      <c r="D20" s="30"/>
      <c r="E20" s="31"/>
      <c r="F20" s="76"/>
      <c r="G20" s="4"/>
      <c r="H20" s="3"/>
      <c r="I20" s="7"/>
      <c r="J20" s="23"/>
      <c r="K20" s="43" t="str">
        <f>IFERROR(VLOOKUP(D20&amp;E20&amp;F20&amp;N20,①データ!$D:$G,4,0),"")</f>
        <v/>
      </c>
      <c r="L20" s="78"/>
      <c r="M20" s="118" t="str">
        <f>IF(J20&gt;=8400000,IF(AND(G20&gt;=DATE(2024,4,1),G20&lt;=DATE(2025,3,31)),VLOOKUP(C20&amp;#REF!,Sheet1!$E$11:$F$16,2,0)+VLOOKUP(D20,Sheet1!$B$2:$C$48,2,0),IF(AND(C20="FCV",G20&gt;=DATE(2025,4,1),G20&lt;=DATE(2026,3,31)),VLOOKUP(C20&amp;#REF!,Sheet1!$T$11:$U$16,2,0),IF(AND(G20&gt;=DATE(2025,4,1),G20&lt;=DATE(2026,3,31)),VLOOKUP(C20&amp;#REF!,Sheet1!$T$11:$U$16,2,0)+VLOOKUP(D20,Sheet1!$N$2:$R$47,5,0),"")))*0.8,"")</f>
        <v/>
      </c>
      <c r="N20" s="126" t="str">
        <f t="shared" si="0"/>
        <v>R6</v>
      </c>
    </row>
    <row r="21" spans="2:14" ht="30" customHeight="1">
      <c r="B21" s="74">
        <v>10</v>
      </c>
      <c r="C21" s="75"/>
      <c r="D21" s="30"/>
      <c r="E21" s="31"/>
      <c r="F21" s="76"/>
      <c r="G21" s="4"/>
      <c r="H21" s="3"/>
      <c r="I21" s="7"/>
      <c r="J21" s="23"/>
      <c r="K21" s="43" t="str">
        <f>IFERROR(VLOOKUP(D21&amp;E21&amp;F21&amp;N21,①データ!$D:$G,4,0),"")</f>
        <v/>
      </c>
      <c r="L21" s="78"/>
      <c r="M21" s="118" t="str">
        <f>IF(J21&gt;=8400000,IF(AND(G21&gt;=DATE(2024,4,1),G21&lt;=DATE(2025,3,31)),VLOOKUP(C21&amp;#REF!,Sheet1!$E$11:$F$16,2,0)+VLOOKUP(D21,Sheet1!$B$2:$C$48,2,0),IF(AND(C21="FCV",G21&gt;=DATE(2025,4,1),G21&lt;=DATE(2026,3,31)),VLOOKUP(C21&amp;#REF!,Sheet1!$T$11:$U$16,2,0),IF(AND(G21&gt;=DATE(2025,4,1),G21&lt;=DATE(2026,3,31)),VLOOKUP(C21&amp;#REF!,Sheet1!$T$11:$U$16,2,0)+VLOOKUP(D21,Sheet1!$N$2:$R$47,5,0),"")))*0.8,"")</f>
        <v/>
      </c>
      <c r="N21" s="126" t="str">
        <f t="shared" si="0"/>
        <v>R6</v>
      </c>
    </row>
    <row r="22" spans="2:14" ht="30" customHeight="1">
      <c r="B22" s="74">
        <v>11</v>
      </c>
      <c r="C22" s="75"/>
      <c r="D22" s="30"/>
      <c r="E22" s="31"/>
      <c r="F22" s="76"/>
      <c r="G22" s="4"/>
      <c r="H22" s="3"/>
      <c r="I22" s="7"/>
      <c r="J22" s="23"/>
      <c r="K22" s="43" t="str">
        <f>IFERROR(VLOOKUP(D22&amp;E22&amp;F22&amp;N22,①データ!$D:$G,4,0),"")</f>
        <v/>
      </c>
      <c r="L22" s="78"/>
      <c r="M22" s="118" t="str">
        <f>IF(J22&gt;=8400000,IF(AND(G22&gt;=DATE(2024,4,1),G22&lt;=DATE(2025,3,31)),VLOOKUP(C22&amp;#REF!,Sheet1!$E$11:$F$16,2,0)+VLOOKUP(D22,Sheet1!$B$2:$C$48,2,0),IF(AND(C22="FCV",G22&gt;=DATE(2025,4,1),G22&lt;=DATE(2026,3,31)),VLOOKUP(C22&amp;#REF!,Sheet1!$T$11:$U$16,2,0),IF(AND(G22&gt;=DATE(2025,4,1),G22&lt;=DATE(2026,3,31)),VLOOKUP(C22&amp;#REF!,Sheet1!$T$11:$U$16,2,0)+VLOOKUP(D22,Sheet1!$N$2:$R$47,5,0),"")))*0.8,"")</f>
        <v/>
      </c>
      <c r="N22" s="126" t="str">
        <f t="shared" si="0"/>
        <v>R6</v>
      </c>
    </row>
    <row r="23" spans="2:14" ht="30" customHeight="1">
      <c r="B23" s="74">
        <v>12</v>
      </c>
      <c r="C23" s="75"/>
      <c r="D23" s="30"/>
      <c r="E23" s="31"/>
      <c r="F23" s="76"/>
      <c r="G23" s="4"/>
      <c r="H23" s="3"/>
      <c r="I23" s="7"/>
      <c r="J23" s="23"/>
      <c r="K23" s="43" t="str">
        <f>IFERROR(VLOOKUP(D23&amp;E23&amp;F23&amp;N23,①データ!$D:$G,4,0),"")</f>
        <v/>
      </c>
      <c r="L23" s="78"/>
      <c r="M23" s="118" t="str">
        <f>IF(J23&gt;=8400000,IF(AND(G23&gt;=DATE(2024,4,1),G23&lt;=DATE(2025,3,31)),VLOOKUP(C23&amp;#REF!,Sheet1!$E$11:$F$16,2,0)+VLOOKUP(D23,Sheet1!$B$2:$C$48,2,0),IF(AND(C23="FCV",G23&gt;=DATE(2025,4,1),G23&lt;=DATE(2026,3,31)),VLOOKUP(C23&amp;#REF!,Sheet1!$T$11:$U$16,2,0),IF(AND(G23&gt;=DATE(2025,4,1),G23&lt;=DATE(2026,3,31)),VLOOKUP(C23&amp;#REF!,Sheet1!$T$11:$U$16,2,0)+VLOOKUP(D23,Sheet1!$N$2:$R$47,5,0),"")))*0.8,"")</f>
        <v/>
      </c>
      <c r="N23" s="126" t="str">
        <f t="shared" si="0"/>
        <v>R6</v>
      </c>
    </row>
    <row r="24" spans="2:14" ht="30" customHeight="1">
      <c r="B24" s="74">
        <v>13</v>
      </c>
      <c r="C24" s="75"/>
      <c r="D24" s="30"/>
      <c r="E24" s="31"/>
      <c r="F24" s="76"/>
      <c r="G24" s="4"/>
      <c r="H24" s="3"/>
      <c r="I24" s="7"/>
      <c r="J24" s="23"/>
      <c r="K24" s="43" t="str">
        <f>IFERROR(VLOOKUP(D24&amp;E24&amp;F24&amp;N24,①データ!$D:$G,4,0),"")</f>
        <v/>
      </c>
      <c r="L24" s="78"/>
      <c r="M24" s="118" t="str">
        <f>IF(J24&gt;=8400000,IF(AND(G24&gt;=DATE(2024,4,1),G24&lt;=DATE(2025,3,31)),VLOOKUP(C24&amp;#REF!,Sheet1!$E$11:$F$16,2,0)+VLOOKUP(D24,Sheet1!$B$2:$C$48,2,0),IF(AND(C24="FCV",G24&gt;=DATE(2025,4,1),G24&lt;=DATE(2026,3,31)),VLOOKUP(C24&amp;#REF!,Sheet1!$T$11:$U$16,2,0),IF(AND(G24&gt;=DATE(2025,4,1),G24&lt;=DATE(2026,3,31)),VLOOKUP(C24&amp;#REF!,Sheet1!$T$11:$U$16,2,0)+VLOOKUP(D24,Sheet1!$N$2:$R$47,5,0),"")))*0.8,"")</f>
        <v/>
      </c>
      <c r="N24" s="126" t="str">
        <f t="shared" si="0"/>
        <v>R6</v>
      </c>
    </row>
    <row r="25" spans="2:14" ht="30" customHeight="1">
      <c r="B25" s="74">
        <v>14</v>
      </c>
      <c r="C25" s="75"/>
      <c r="D25" s="30"/>
      <c r="E25" s="31"/>
      <c r="F25" s="76"/>
      <c r="G25" s="4"/>
      <c r="H25" s="3"/>
      <c r="I25" s="7"/>
      <c r="J25" s="23"/>
      <c r="K25" s="43" t="str">
        <f>IFERROR(VLOOKUP(D25&amp;E25&amp;F25&amp;N25,①データ!$D:$G,4,0),"")</f>
        <v/>
      </c>
      <c r="L25" s="78"/>
      <c r="M25" s="118" t="str">
        <f>IF(J25&gt;=8400000,IF(AND(G25&gt;=DATE(2024,4,1),G25&lt;=DATE(2025,3,31)),VLOOKUP(C25&amp;#REF!,Sheet1!$E$11:$F$16,2,0)+VLOOKUP(D25,Sheet1!$B$2:$C$48,2,0),IF(AND(C25="FCV",G25&gt;=DATE(2025,4,1),G25&lt;=DATE(2026,3,31)),VLOOKUP(C25&amp;#REF!,Sheet1!$T$11:$U$16,2,0),IF(AND(G25&gt;=DATE(2025,4,1),G25&lt;=DATE(2026,3,31)),VLOOKUP(C25&amp;#REF!,Sheet1!$T$11:$U$16,2,0)+VLOOKUP(D25,Sheet1!$N$2:$R$47,5,0),"")))*0.8,"")</f>
        <v/>
      </c>
      <c r="N25" s="126" t="str">
        <f t="shared" si="0"/>
        <v>R6</v>
      </c>
    </row>
    <row r="26" spans="2:14" ht="30" customHeight="1">
      <c r="B26" s="74">
        <v>15</v>
      </c>
      <c r="C26" s="75"/>
      <c r="D26" s="30"/>
      <c r="E26" s="31"/>
      <c r="F26" s="76"/>
      <c r="G26" s="4"/>
      <c r="H26" s="3"/>
      <c r="I26" s="7"/>
      <c r="J26" s="23"/>
      <c r="K26" s="43" t="str">
        <f>IFERROR(VLOOKUP(D26&amp;E26&amp;F26&amp;N26,①データ!$D:$G,4,0),"")</f>
        <v/>
      </c>
      <c r="L26" s="78"/>
      <c r="M26" s="118" t="str">
        <f>IF(J26&gt;=8400000,IF(AND(G26&gt;=DATE(2024,4,1),G26&lt;=DATE(2025,3,31)),VLOOKUP(C26&amp;#REF!,Sheet1!$E$11:$F$16,2,0)+VLOOKUP(D26,Sheet1!$B$2:$C$48,2,0),IF(AND(C26="FCV",G26&gt;=DATE(2025,4,1),G26&lt;=DATE(2026,3,31)),VLOOKUP(C26&amp;#REF!,Sheet1!$T$11:$U$16,2,0),IF(AND(G26&gt;=DATE(2025,4,1),G26&lt;=DATE(2026,3,31)),VLOOKUP(C26&amp;#REF!,Sheet1!$T$11:$U$16,2,0)+VLOOKUP(D26,Sheet1!$N$2:$R$47,5,0),"")))*0.8,"")</f>
        <v/>
      </c>
      <c r="N26" s="126" t="str">
        <f t="shared" si="0"/>
        <v>R6</v>
      </c>
    </row>
    <row r="27" spans="2:14" ht="30" customHeight="1">
      <c r="B27" s="74">
        <v>16</v>
      </c>
      <c r="C27" s="75"/>
      <c r="D27" s="30"/>
      <c r="E27" s="31"/>
      <c r="F27" s="76"/>
      <c r="G27" s="4"/>
      <c r="H27" s="3"/>
      <c r="I27" s="7"/>
      <c r="J27" s="23"/>
      <c r="K27" s="43" t="str">
        <f>IFERROR(VLOOKUP(D27&amp;E27&amp;F27&amp;N27,①データ!$D:$G,4,0),"")</f>
        <v/>
      </c>
      <c r="L27" s="78"/>
      <c r="M27" s="118" t="str">
        <f>IF(J27&gt;=8400000,IF(AND(G27&gt;=DATE(2024,4,1),G27&lt;=DATE(2025,3,31)),VLOOKUP(C27&amp;#REF!,Sheet1!$E$11:$F$16,2,0)+VLOOKUP(D27,Sheet1!$B$2:$C$48,2,0),IF(AND(C27="FCV",G27&gt;=DATE(2025,4,1),G27&lt;=DATE(2026,3,31)),VLOOKUP(C27&amp;#REF!,Sheet1!$T$11:$U$16,2,0),IF(AND(G27&gt;=DATE(2025,4,1),G27&lt;=DATE(2026,3,31)),VLOOKUP(C27&amp;#REF!,Sheet1!$T$11:$U$16,2,0)+VLOOKUP(D27,Sheet1!$N$2:$R$47,5,0),"")))*0.8,"")</f>
        <v/>
      </c>
      <c r="N27" s="126" t="str">
        <f t="shared" si="0"/>
        <v>R6</v>
      </c>
    </row>
    <row r="28" spans="2:14" ht="30" customHeight="1">
      <c r="B28" s="74">
        <v>17</v>
      </c>
      <c r="C28" s="75"/>
      <c r="D28" s="30"/>
      <c r="E28" s="31"/>
      <c r="F28" s="76"/>
      <c r="G28" s="4"/>
      <c r="H28" s="3"/>
      <c r="I28" s="7"/>
      <c r="J28" s="23"/>
      <c r="K28" s="43" t="str">
        <f>IFERROR(VLOOKUP(D28&amp;E28&amp;F28&amp;N28,①データ!$D:$G,4,0),"")</f>
        <v/>
      </c>
      <c r="L28" s="78"/>
      <c r="M28" s="118" t="str">
        <f>IF(J28&gt;=8400000,IF(AND(G28&gt;=DATE(2024,4,1),G28&lt;=DATE(2025,3,31)),VLOOKUP(C28&amp;#REF!,Sheet1!$E$11:$F$16,2,0)+VLOOKUP(D28,Sheet1!$B$2:$C$48,2,0),IF(AND(C28="FCV",G28&gt;=DATE(2025,4,1),G28&lt;=DATE(2026,3,31)),VLOOKUP(C28&amp;#REF!,Sheet1!$T$11:$U$16,2,0),IF(AND(G28&gt;=DATE(2025,4,1),G28&lt;=DATE(2026,3,31)),VLOOKUP(C28&amp;#REF!,Sheet1!$T$11:$U$16,2,0)+VLOOKUP(D28,Sheet1!$N$2:$R$47,5,0),"")))*0.8,"")</f>
        <v/>
      </c>
      <c r="N28" s="126" t="str">
        <f t="shared" si="0"/>
        <v>R6</v>
      </c>
    </row>
    <row r="29" spans="2:14" ht="30" customHeight="1">
      <c r="B29" s="74">
        <v>18</v>
      </c>
      <c r="C29" s="75"/>
      <c r="D29" s="30"/>
      <c r="E29" s="31"/>
      <c r="F29" s="76"/>
      <c r="G29" s="4"/>
      <c r="H29" s="3"/>
      <c r="I29" s="7"/>
      <c r="J29" s="23"/>
      <c r="K29" s="43" t="str">
        <f>IFERROR(VLOOKUP(D29&amp;E29&amp;F29&amp;N29,①データ!$D:$G,4,0),"")</f>
        <v/>
      </c>
      <c r="L29" s="78"/>
      <c r="M29" s="118" t="str">
        <f>IF(J29&gt;=8400000,IF(AND(G29&gt;=DATE(2024,4,1),G29&lt;=DATE(2025,3,31)),VLOOKUP(C29&amp;#REF!,Sheet1!$E$11:$F$16,2,0)+VLOOKUP(D29,Sheet1!$B$2:$C$48,2,0),IF(AND(C29="FCV",G29&gt;=DATE(2025,4,1),G29&lt;=DATE(2026,3,31)),VLOOKUP(C29&amp;#REF!,Sheet1!$T$11:$U$16,2,0),IF(AND(G29&gt;=DATE(2025,4,1),G29&lt;=DATE(2026,3,31)),VLOOKUP(C29&amp;#REF!,Sheet1!$T$11:$U$16,2,0)+VLOOKUP(D29,Sheet1!$N$2:$R$47,5,0),"")))*0.8,"")</f>
        <v/>
      </c>
      <c r="N29" s="126" t="str">
        <f t="shared" si="0"/>
        <v>R6</v>
      </c>
    </row>
    <row r="30" spans="2:14" ht="30" customHeight="1">
      <c r="B30" s="74">
        <v>19</v>
      </c>
      <c r="C30" s="75"/>
      <c r="D30" s="30"/>
      <c r="E30" s="31"/>
      <c r="F30" s="76"/>
      <c r="G30" s="4"/>
      <c r="H30" s="3"/>
      <c r="I30" s="7"/>
      <c r="J30" s="23"/>
      <c r="K30" s="43" t="str">
        <f>IFERROR(VLOOKUP(D30&amp;E30&amp;F30&amp;N30,①データ!$D:$G,4,0),"")</f>
        <v/>
      </c>
      <c r="L30" s="78"/>
      <c r="M30" s="118" t="str">
        <f>IF(J30&gt;=8400000,IF(AND(G30&gt;=DATE(2024,4,1),G30&lt;=DATE(2025,3,31)),VLOOKUP(C30&amp;#REF!,Sheet1!$E$11:$F$16,2,0)+VLOOKUP(D30,Sheet1!$B$2:$C$48,2,0),IF(AND(C30="FCV",G30&gt;=DATE(2025,4,1),G30&lt;=DATE(2026,3,31)),VLOOKUP(C30&amp;#REF!,Sheet1!$T$11:$U$16,2,0),IF(AND(G30&gt;=DATE(2025,4,1),G30&lt;=DATE(2026,3,31)),VLOOKUP(C30&amp;#REF!,Sheet1!$T$11:$U$16,2,0)+VLOOKUP(D30,Sheet1!$N$2:$R$47,5,0),"")))*0.8,"")</f>
        <v/>
      </c>
      <c r="N30" s="126" t="str">
        <f t="shared" si="0"/>
        <v>R6</v>
      </c>
    </row>
    <row r="31" spans="2:14" ht="30" customHeight="1">
      <c r="B31" s="74">
        <v>20</v>
      </c>
      <c r="C31" s="75"/>
      <c r="D31" s="30"/>
      <c r="E31" s="31"/>
      <c r="F31" s="76"/>
      <c r="G31" s="4"/>
      <c r="H31" s="3"/>
      <c r="I31" s="7"/>
      <c r="J31" s="23"/>
      <c r="K31" s="43" t="str">
        <f>IFERROR(VLOOKUP(D31&amp;E31&amp;F31&amp;N31,①データ!$D:$G,4,0),"")</f>
        <v/>
      </c>
      <c r="L31" s="78"/>
      <c r="M31" s="118" t="str">
        <f>IF(J31&gt;=8400000,IF(AND(G31&gt;=DATE(2024,4,1),G31&lt;=DATE(2025,3,31)),VLOOKUP(C31&amp;#REF!,Sheet1!$E$11:$F$16,2,0)+VLOOKUP(D31,Sheet1!$B$2:$C$48,2,0),IF(AND(C31="FCV",G31&gt;=DATE(2025,4,1),G31&lt;=DATE(2026,3,31)),VLOOKUP(C31&amp;#REF!,Sheet1!$T$11:$U$16,2,0),IF(AND(G31&gt;=DATE(2025,4,1),G31&lt;=DATE(2026,3,31)),VLOOKUP(C31&amp;#REF!,Sheet1!$T$11:$U$16,2,0)+VLOOKUP(D31,Sheet1!$N$2:$R$47,5,0),"")))*0.8,"")</f>
        <v/>
      </c>
      <c r="N31" s="126" t="str">
        <f t="shared" si="0"/>
        <v>R6</v>
      </c>
    </row>
    <row r="32" spans="2:14" ht="30" customHeight="1">
      <c r="B32" s="74">
        <v>21</v>
      </c>
      <c r="C32" s="75"/>
      <c r="D32" s="30"/>
      <c r="E32" s="31"/>
      <c r="F32" s="76"/>
      <c r="G32" s="4"/>
      <c r="H32" s="3"/>
      <c r="I32" s="7"/>
      <c r="J32" s="23"/>
      <c r="K32" s="43" t="str">
        <f>IFERROR(VLOOKUP(D32&amp;E32&amp;F32&amp;N32,①データ!$D:$G,4,0),"")</f>
        <v/>
      </c>
      <c r="L32" s="78"/>
      <c r="M32" s="118" t="str">
        <f>IF(J32&gt;=8400000,IF(AND(G32&gt;=DATE(2024,4,1),G32&lt;=DATE(2025,3,31)),VLOOKUP(C32&amp;#REF!,Sheet1!$E$11:$F$16,2,0)+VLOOKUP(D32,Sheet1!$B$2:$C$48,2,0),IF(AND(C32="FCV",G32&gt;=DATE(2025,4,1),G32&lt;=DATE(2026,3,31)),VLOOKUP(C32&amp;#REF!,Sheet1!$T$11:$U$16,2,0),IF(AND(G32&gt;=DATE(2025,4,1),G32&lt;=DATE(2026,3,31)),VLOOKUP(C32&amp;#REF!,Sheet1!$T$11:$U$16,2,0)+VLOOKUP(D32,Sheet1!$N$2:$R$47,5,0),"")))*0.8,"")</f>
        <v/>
      </c>
      <c r="N32" s="126" t="str">
        <f t="shared" si="0"/>
        <v>R6</v>
      </c>
    </row>
    <row r="33" spans="2:14" ht="30" customHeight="1">
      <c r="B33" s="74">
        <v>22</v>
      </c>
      <c r="C33" s="75"/>
      <c r="D33" s="30"/>
      <c r="E33" s="31"/>
      <c r="F33" s="76"/>
      <c r="G33" s="4"/>
      <c r="H33" s="3"/>
      <c r="I33" s="7"/>
      <c r="J33" s="23"/>
      <c r="K33" s="43" t="str">
        <f>IFERROR(VLOOKUP(D33&amp;E33&amp;F33&amp;N33,①データ!$D:$G,4,0),"")</f>
        <v/>
      </c>
      <c r="L33" s="78"/>
      <c r="M33" s="118" t="str">
        <f>IF(J33&gt;=8400000,IF(AND(G33&gt;=DATE(2024,4,1),G33&lt;=DATE(2025,3,31)),VLOOKUP(C33&amp;#REF!,Sheet1!$E$11:$F$16,2,0)+VLOOKUP(D33,Sheet1!$B$2:$C$48,2,0),IF(AND(C33="FCV",G33&gt;=DATE(2025,4,1),G33&lt;=DATE(2026,3,31)),VLOOKUP(C33&amp;#REF!,Sheet1!$T$11:$U$16,2,0),IF(AND(G33&gt;=DATE(2025,4,1),G33&lt;=DATE(2026,3,31)),VLOOKUP(C33&amp;#REF!,Sheet1!$T$11:$U$16,2,0)+VLOOKUP(D33,Sheet1!$N$2:$R$47,5,0),"")))*0.8,"")</f>
        <v/>
      </c>
      <c r="N33" s="126" t="str">
        <f t="shared" si="0"/>
        <v>R6</v>
      </c>
    </row>
    <row r="34" spans="2:14" ht="30" customHeight="1">
      <c r="B34" s="74">
        <v>23</v>
      </c>
      <c r="C34" s="75"/>
      <c r="D34" s="30"/>
      <c r="E34" s="31"/>
      <c r="F34" s="76"/>
      <c r="G34" s="4"/>
      <c r="H34" s="3"/>
      <c r="I34" s="7"/>
      <c r="J34" s="23"/>
      <c r="K34" s="43" t="str">
        <f>IFERROR(VLOOKUP(D34&amp;E34&amp;F34&amp;N34,①データ!$D:$G,4,0),"")</f>
        <v/>
      </c>
      <c r="L34" s="78"/>
      <c r="M34" s="118" t="str">
        <f>IF(J34&gt;=8400000,IF(AND(G34&gt;=DATE(2024,4,1),G34&lt;=DATE(2025,3,31)),VLOOKUP(C34&amp;#REF!,Sheet1!$E$11:$F$16,2,0)+VLOOKUP(D34,Sheet1!$B$2:$C$48,2,0),IF(AND(C34="FCV",G34&gt;=DATE(2025,4,1),G34&lt;=DATE(2026,3,31)),VLOOKUP(C34&amp;#REF!,Sheet1!$T$11:$U$16,2,0),IF(AND(G34&gt;=DATE(2025,4,1),G34&lt;=DATE(2026,3,31)),VLOOKUP(C34&amp;#REF!,Sheet1!$T$11:$U$16,2,0)+VLOOKUP(D34,Sheet1!$N$2:$R$47,5,0),"")))*0.8,"")</f>
        <v/>
      </c>
      <c r="N34" s="126" t="str">
        <f t="shared" si="0"/>
        <v>R6</v>
      </c>
    </row>
    <row r="35" spans="2:14" ht="30" customHeight="1">
      <c r="B35" s="74">
        <v>24</v>
      </c>
      <c r="C35" s="75"/>
      <c r="D35" s="30"/>
      <c r="E35" s="31"/>
      <c r="F35" s="76"/>
      <c r="G35" s="4"/>
      <c r="H35" s="3"/>
      <c r="I35" s="7"/>
      <c r="J35" s="23"/>
      <c r="K35" s="43" t="str">
        <f>IFERROR(VLOOKUP(D35&amp;E35&amp;F35&amp;N35,①データ!$D:$G,4,0),"")</f>
        <v/>
      </c>
      <c r="L35" s="78"/>
      <c r="M35" s="118" t="str">
        <f>IF(J35&gt;=8400000,IF(AND(G35&gt;=DATE(2024,4,1),G35&lt;=DATE(2025,3,31)),VLOOKUP(C35&amp;#REF!,Sheet1!$E$11:$F$16,2,0)+VLOOKUP(D35,Sheet1!$B$2:$C$48,2,0),IF(AND(C35="FCV",G35&gt;=DATE(2025,4,1),G35&lt;=DATE(2026,3,31)),VLOOKUP(C35&amp;#REF!,Sheet1!$T$11:$U$16,2,0),IF(AND(G35&gt;=DATE(2025,4,1),G35&lt;=DATE(2026,3,31)),VLOOKUP(C35&amp;#REF!,Sheet1!$T$11:$U$16,2,0)+VLOOKUP(D35,Sheet1!$N$2:$R$47,5,0),"")))*0.8,"")</f>
        <v/>
      </c>
      <c r="N35" s="126" t="str">
        <f t="shared" si="0"/>
        <v>R6</v>
      </c>
    </row>
    <row r="36" spans="2:14" ht="30" customHeight="1">
      <c r="B36" s="74">
        <v>25</v>
      </c>
      <c r="C36" s="75"/>
      <c r="D36" s="30"/>
      <c r="E36" s="31"/>
      <c r="F36" s="76"/>
      <c r="G36" s="4"/>
      <c r="H36" s="3"/>
      <c r="I36" s="7"/>
      <c r="J36" s="23"/>
      <c r="K36" s="43" t="str">
        <f>IFERROR(VLOOKUP(D36&amp;E36&amp;F36&amp;N36,①データ!$D:$G,4,0),"")</f>
        <v/>
      </c>
      <c r="L36" s="78"/>
      <c r="M36" s="118" t="str">
        <f>IF(J36&gt;=8400000,IF(AND(G36&gt;=DATE(2024,4,1),G36&lt;=DATE(2025,3,31)),VLOOKUP(C36&amp;#REF!,Sheet1!$E$11:$F$16,2,0)+VLOOKUP(D36,Sheet1!$B$2:$C$48,2,0),IF(AND(C36="FCV",G36&gt;=DATE(2025,4,1),G36&lt;=DATE(2026,3,31)),VLOOKUP(C36&amp;#REF!,Sheet1!$T$11:$U$16,2,0),IF(AND(G36&gt;=DATE(2025,4,1),G36&lt;=DATE(2026,3,31)),VLOOKUP(C36&amp;#REF!,Sheet1!$T$11:$U$16,2,0)+VLOOKUP(D36,Sheet1!$N$2:$R$47,5,0),"")))*0.8,"")</f>
        <v/>
      </c>
      <c r="N36" s="126" t="str">
        <f t="shared" si="0"/>
        <v>R6</v>
      </c>
    </row>
    <row r="37" spans="2:14" ht="30" customHeight="1">
      <c r="B37" s="74">
        <v>26</v>
      </c>
      <c r="C37" s="75"/>
      <c r="D37" s="30"/>
      <c r="E37" s="31"/>
      <c r="F37" s="76"/>
      <c r="G37" s="4"/>
      <c r="H37" s="3"/>
      <c r="I37" s="7"/>
      <c r="J37" s="23"/>
      <c r="K37" s="43" t="str">
        <f>IFERROR(VLOOKUP(D37&amp;E37&amp;F37&amp;N37,①データ!$D:$G,4,0),"")</f>
        <v/>
      </c>
      <c r="L37" s="78"/>
      <c r="M37" s="118" t="str">
        <f>IF(J37&gt;=8400000,IF(AND(G37&gt;=DATE(2024,4,1),G37&lt;=DATE(2025,3,31)),VLOOKUP(C37&amp;#REF!,Sheet1!$E$11:$F$16,2,0)+VLOOKUP(D37,Sheet1!$B$2:$C$48,2,0),IF(AND(C37="FCV",G37&gt;=DATE(2025,4,1),G37&lt;=DATE(2026,3,31)),VLOOKUP(C37&amp;#REF!,Sheet1!$T$11:$U$16,2,0),IF(AND(G37&gt;=DATE(2025,4,1),G37&lt;=DATE(2026,3,31)),VLOOKUP(C37&amp;#REF!,Sheet1!$T$11:$U$16,2,0)+VLOOKUP(D37,Sheet1!$N$2:$R$47,5,0),"")))*0.8,"")</f>
        <v/>
      </c>
      <c r="N37" s="126" t="str">
        <f t="shared" si="0"/>
        <v>R6</v>
      </c>
    </row>
    <row r="38" spans="2:14" ht="30" customHeight="1">
      <c r="B38" s="74">
        <v>27</v>
      </c>
      <c r="C38" s="75"/>
      <c r="D38" s="30"/>
      <c r="E38" s="31"/>
      <c r="F38" s="76"/>
      <c r="G38" s="4"/>
      <c r="H38" s="3"/>
      <c r="I38" s="7"/>
      <c r="J38" s="23"/>
      <c r="K38" s="43" t="str">
        <f>IFERROR(VLOOKUP(D38&amp;E38&amp;F38&amp;N38,①データ!$D:$G,4,0),"")</f>
        <v/>
      </c>
      <c r="L38" s="78"/>
      <c r="M38" s="118" t="str">
        <f>IF(J38&gt;=8400000,IF(AND(G38&gt;=DATE(2024,4,1),G38&lt;=DATE(2025,3,31)),VLOOKUP(C38&amp;#REF!,Sheet1!$E$11:$F$16,2,0)+VLOOKUP(D38,Sheet1!$B$2:$C$48,2,0),IF(AND(C38="FCV",G38&gt;=DATE(2025,4,1),G38&lt;=DATE(2026,3,31)),VLOOKUP(C38&amp;#REF!,Sheet1!$T$11:$U$16,2,0),IF(AND(G38&gt;=DATE(2025,4,1),G38&lt;=DATE(2026,3,31)),VLOOKUP(C38&amp;#REF!,Sheet1!$T$11:$U$16,2,0)+VLOOKUP(D38,Sheet1!$N$2:$R$47,5,0),"")))*0.8,"")</f>
        <v/>
      </c>
      <c r="N38" s="126" t="str">
        <f t="shared" si="0"/>
        <v>R6</v>
      </c>
    </row>
    <row r="39" spans="2:14" ht="30" customHeight="1">
      <c r="B39" s="74">
        <v>28</v>
      </c>
      <c r="C39" s="75"/>
      <c r="D39" s="30"/>
      <c r="E39" s="31"/>
      <c r="F39" s="76"/>
      <c r="G39" s="4"/>
      <c r="H39" s="3"/>
      <c r="I39" s="7"/>
      <c r="J39" s="23"/>
      <c r="K39" s="43" t="str">
        <f>IFERROR(VLOOKUP(D39&amp;E39&amp;F39&amp;N39,①データ!$D:$G,4,0),"")</f>
        <v/>
      </c>
      <c r="L39" s="78"/>
      <c r="M39" s="118" t="str">
        <f>IF(J39&gt;=8400000,IF(AND(G39&gt;=DATE(2024,4,1),G39&lt;=DATE(2025,3,31)),VLOOKUP(C39&amp;#REF!,Sheet1!$E$11:$F$16,2,0)+VLOOKUP(D39,Sheet1!$B$2:$C$48,2,0),IF(AND(C39="FCV",G39&gt;=DATE(2025,4,1),G39&lt;=DATE(2026,3,31)),VLOOKUP(C39&amp;#REF!,Sheet1!$T$11:$U$16,2,0),IF(AND(G39&gt;=DATE(2025,4,1),G39&lt;=DATE(2026,3,31)),VLOOKUP(C39&amp;#REF!,Sheet1!$T$11:$U$16,2,0)+VLOOKUP(D39,Sheet1!$N$2:$R$47,5,0),"")))*0.8,"")</f>
        <v/>
      </c>
      <c r="N39" s="126" t="str">
        <f t="shared" si="0"/>
        <v>R6</v>
      </c>
    </row>
    <row r="40" spans="2:14" ht="30" customHeight="1">
      <c r="B40" s="74">
        <v>29</v>
      </c>
      <c r="C40" s="75"/>
      <c r="D40" s="30"/>
      <c r="E40" s="31"/>
      <c r="F40" s="76"/>
      <c r="G40" s="4"/>
      <c r="H40" s="3"/>
      <c r="I40" s="7"/>
      <c r="J40" s="23"/>
      <c r="K40" s="43" t="str">
        <f>IFERROR(VLOOKUP(D40&amp;E40&amp;F40&amp;N40,①データ!$D:$G,4,0),"")</f>
        <v/>
      </c>
      <c r="L40" s="78"/>
      <c r="M40" s="118" t="str">
        <f>IF(J40&gt;=8400000,IF(AND(G40&gt;=DATE(2024,4,1),G40&lt;=DATE(2025,3,31)),VLOOKUP(C40&amp;#REF!,Sheet1!$E$11:$F$16,2,0)+VLOOKUP(D40,Sheet1!$B$2:$C$48,2,0),IF(AND(C40="FCV",G40&gt;=DATE(2025,4,1),G40&lt;=DATE(2026,3,31)),VLOOKUP(C40&amp;#REF!,Sheet1!$T$11:$U$16,2,0),IF(AND(G40&gt;=DATE(2025,4,1),G40&lt;=DATE(2026,3,31)),VLOOKUP(C40&amp;#REF!,Sheet1!$T$11:$U$16,2,0)+VLOOKUP(D40,Sheet1!$N$2:$R$47,5,0),"")))*0.8,"")</f>
        <v/>
      </c>
      <c r="N40" s="126" t="str">
        <f t="shared" si="0"/>
        <v>R6</v>
      </c>
    </row>
    <row r="41" spans="2:14" ht="30" customHeight="1">
      <c r="B41" s="74">
        <v>30</v>
      </c>
      <c r="C41" s="75"/>
      <c r="D41" s="30"/>
      <c r="E41" s="31"/>
      <c r="F41" s="76"/>
      <c r="G41" s="4"/>
      <c r="H41" s="3"/>
      <c r="I41" s="7"/>
      <c r="J41" s="23"/>
      <c r="K41" s="43" t="str">
        <f>IFERROR(VLOOKUP(D41&amp;E41&amp;F41&amp;N41,①データ!$D:$G,4,0),"")</f>
        <v/>
      </c>
      <c r="L41" s="78"/>
      <c r="M41" s="118" t="str">
        <f>IF(J41&gt;=8400000,IF(AND(G41&gt;=DATE(2024,4,1),G41&lt;=DATE(2025,3,31)),VLOOKUP(C41&amp;#REF!,Sheet1!$E$11:$F$16,2,0)+VLOOKUP(D41,Sheet1!$B$2:$C$48,2,0),IF(AND(C41="FCV",G41&gt;=DATE(2025,4,1),G41&lt;=DATE(2026,3,31)),VLOOKUP(C41&amp;#REF!,Sheet1!$T$11:$U$16,2,0),IF(AND(G41&gt;=DATE(2025,4,1),G41&lt;=DATE(2026,3,31)),VLOOKUP(C41&amp;#REF!,Sheet1!$T$11:$U$16,2,0)+VLOOKUP(D41,Sheet1!$N$2:$R$47,5,0),"")))*0.8,"")</f>
        <v/>
      </c>
      <c r="N41" s="126" t="str">
        <f t="shared" si="0"/>
        <v>R6</v>
      </c>
    </row>
    <row r="42" spans="2:14" ht="30" customHeight="1">
      <c r="B42" s="74">
        <v>31</v>
      </c>
      <c r="C42" s="75"/>
      <c r="D42" s="30"/>
      <c r="E42" s="31"/>
      <c r="F42" s="76"/>
      <c r="G42" s="4"/>
      <c r="H42" s="3"/>
      <c r="I42" s="7"/>
      <c r="J42" s="23"/>
      <c r="K42" s="43" t="str">
        <f>IFERROR(VLOOKUP(D42&amp;E42&amp;F42&amp;N42,①データ!$D:$G,4,0),"")</f>
        <v/>
      </c>
      <c r="L42" s="78"/>
      <c r="M42" s="118" t="str">
        <f>IF(J42&gt;=8400000,IF(AND(G42&gt;=DATE(2024,4,1),G42&lt;=DATE(2025,3,31)),VLOOKUP(C42&amp;#REF!,Sheet1!$E$11:$F$16,2,0)+VLOOKUP(D42,Sheet1!$B$2:$C$48,2,0),IF(AND(C42="FCV",G42&gt;=DATE(2025,4,1),G42&lt;=DATE(2026,3,31)),VLOOKUP(C42&amp;#REF!,Sheet1!$T$11:$U$16,2,0),IF(AND(G42&gt;=DATE(2025,4,1),G42&lt;=DATE(2026,3,31)),VLOOKUP(C42&amp;#REF!,Sheet1!$T$11:$U$16,2,0)+VLOOKUP(D42,Sheet1!$N$2:$R$47,5,0),"")))*0.8,"")</f>
        <v/>
      </c>
      <c r="N42" s="126" t="str">
        <f t="shared" si="0"/>
        <v>R6</v>
      </c>
    </row>
    <row r="43" spans="2:14" ht="30" customHeight="1">
      <c r="B43" s="74">
        <v>32</v>
      </c>
      <c r="C43" s="75"/>
      <c r="D43" s="30"/>
      <c r="E43" s="31"/>
      <c r="F43" s="76"/>
      <c r="G43" s="4"/>
      <c r="H43" s="3"/>
      <c r="I43" s="7"/>
      <c r="J43" s="23"/>
      <c r="K43" s="43" t="str">
        <f>IFERROR(VLOOKUP(D43&amp;E43&amp;F43&amp;N43,①データ!$D:$G,4,0),"")</f>
        <v/>
      </c>
      <c r="L43" s="78"/>
      <c r="M43" s="118" t="str">
        <f>IF(J43&gt;=8400000,IF(AND(G43&gt;=DATE(2024,4,1),G43&lt;=DATE(2025,3,31)),VLOOKUP(C43&amp;#REF!,Sheet1!$E$11:$F$16,2,0)+VLOOKUP(D43,Sheet1!$B$2:$C$48,2,0),IF(AND(C43="FCV",G43&gt;=DATE(2025,4,1),G43&lt;=DATE(2026,3,31)),VLOOKUP(C43&amp;#REF!,Sheet1!$T$11:$U$16,2,0),IF(AND(G43&gt;=DATE(2025,4,1),G43&lt;=DATE(2026,3,31)),VLOOKUP(C43&amp;#REF!,Sheet1!$T$11:$U$16,2,0)+VLOOKUP(D43,Sheet1!$N$2:$R$47,5,0),"")))*0.8,"")</f>
        <v/>
      </c>
      <c r="N43" s="126" t="str">
        <f t="shared" si="0"/>
        <v>R6</v>
      </c>
    </row>
    <row r="44" spans="2:14" ht="30" customHeight="1">
      <c r="B44" s="74">
        <v>33</v>
      </c>
      <c r="C44" s="75"/>
      <c r="D44" s="30"/>
      <c r="E44" s="31"/>
      <c r="F44" s="76"/>
      <c r="G44" s="4"/>
      <c r="H44" s="3"/>
      <c r="I44" s="7"/>
      <c r="J44" s="23"/>
      <c r="K44" s="43" t="str">
        <f>IFERROR(VLOOKUP(D44&amp;E44&amp;F44&amp;N44,①データ!$D:$G,4,0),"")</f>
        <v/>
      </c>
      <c r="L44" s="78"/>
      <c r="M44" s="118" t="str">
        <f>IF(J44&gt;=8400000,IF(AND(G44&gt;=DATE(2024,4,1),G44&lt;=DATE(2025,3,31)),VLOOKUP(C44&amp;#REF!,Sheet1!$E$11:$F$16,2,0)+VLOOKUP(D44,Sheet1!$B$2:$C$48,2,0),IF(AND(C44="FCV",G44&gt;=DATE(2025,4,1),G44&lt;=DATE(2026,3,31)),VLOOKUP(C44&amp;#REF!,Sheet1!$T$11:$U$16,2,0),IF(AND(G44&gt;=DATE(2025,4,1),G44&lt;=DATE(2026,3,31)),VLOOKUP(C44&amp;#REF!,Sheet1!$T$11:$U$16,2,0)+VLOOKUP(D44,Sheet1!$N$2:$R$47,5,0),"")))*0.8,"")</f>
        <v/>
      </c>
      <c r="N44" s="126" t="str">
        <f t="shared" si="0"/>
        <v>R6</v>
      </c>
    </row>
    <row r="45" spans="2:14" ht="30" customHeight="1">
      <c r="B45" s="74">
        <v>34</v>
      </c>
      <c r="C45" s="75"/>
      <c r="D45" s="30"/>
      <c r="E45" s="31"/>
      <c r="F45" s="76"/>
      <c r="G45" s="4"/>
      <c r="H45" s="3"/>
      <c r="I45" s="7"/>
      <c r="J45" s="23"/>
      <c r="K45" s="43" t="str">
        <f>IFERROR(VLOOKUP(D45&amp;E45&amp;F45&amp;N45,①データ!$D:$G,4,0),"")</f>
        <v/>
      </c>
      <c r="L45" s="78"/>
      <c r="M45" s="118" t="str">
        <f>IF(J45&gt;=8400000,IF(AND(G45&gt;=DATE(2024,4,1),G45&lt;=DATE(2025,3,31)),VLOOKUP(C45&amp;#REF!,Sheet1!$E$11:$F$16,2,0)+VLOOKUP(D45,Sheet1!$B$2:$C$48,2,0),IF(AND(C45="FCV",G45&gt;=DATE(2025,4,1),G45&lt;=DATE(2026,3,31)),VLOOKUP(C45&amp;#REF!,Sheet1!$T$11:$U$16,2,0),IF(AND(G45&gt;=DATE(2025,4,1),G45&lt;=DATE(2026,3,31)),VLOOKUP(C45&amp;#REF!,Sheet1!$T$11:$U$16,2,0)+VLOOKUP(D45,Sheet1!$N$2:$R$47,5,0),"")))*0.8,"")</f>
        <v/>
      </c>
      <c r="N45" s="126" t="str">
        <f t="shared" si="0"/>
        <v>R6</v>
      </c>
    </row>
    <row r="46" spans="2:14" ht="30" customHeight="1">
      <c r="B46" s="74">
        <v>35</v>
      </c>
      <c r="C46" s="75"/>
      <c r="D46" s="30"/>
      <c r="E46" s="31"/>
      <c r="F46" s="76"/>
      <c r="G46" s="4"/>
      <c r="H46" s="3"/>
      <c r="I46" s="7"/>
      <c r="J46" s="23"/>
      <c r="K46" s="43" t="str">
        <f>IFERROR(VLOOKUP(D46&amp;E46&amp;F46&amp;N46,①データ!$D:$G,4,0),"")</f>
        <v/>
      </c>
      <c r="L46" s="78"/>
      <c r="M46" s="118" t="str">
        <f>IF(J46&gt;=8400000,IF(AND(G46&gt;=DATE(2024,4,1),G46&lt;=DATE(2025,3,31)),VLOOKUP(C46&amp;#REF!,Sheet1!$E$11:$F$16,2,0)+VLOOKUP(D46,Sheet1!$B$2:$C$48,2,0),IF(AND(C46="FCV",G46&gt;=DATE(2025,4,1),G46&lt;=DATE(2026,3,31)),VLOOKUP(C46&amp;#REF!,Sheet1!$T$11:$U$16,2,0),IF(AND(G46&gt;=DATE(2025,4,1),G46&lt;=DATE(2026,3,31)),VLOOKUP(C46&amp;#REF!,Sheet1!$T$11:$U$16,2,0)+VLOOKUP(D46,Sheet1!$N$2:$R$47,5,0),"")))*0.8,"")</f>
        <v/>
      </c>
      <c r="N46" s="126" t="str">
        <f t="shared" si="0"/>
        <v>R6</v>
      </c>
    </row>
    <row r="47" spans="2:14" ht="30" customHeight="1">
      <c r="B47" s="74">
        <v>36</v>
      </c>
      <c r="C47" s="75"/>
      <c r="D47" s="30"/>
      <c r="E47" s="31"/>
      <c r="F47" s="76"/>
      <c r="G47" s="4"/>
      <c r="H47" s="3"/>
      <c r="I47" s="7"/>
      <c r="J47" s="23"/>
      <c r="K47" s="43" t="str">
        <f>IFERROR(VLOOKUP(D47&amp;E47&amp;F47&amp;N47,①データ!$D:$G,4,0),"")</f>
        <v/>
      </c>
      <c r="L47" s="78"/>
      <c r="M47" s="118" t="str">
        <f>IF(J47&gt;=8400000,IF(AND(G47&gt;=DATE(2024,4,1),G47&lt;=DATE(2025,3,31)),VLOOKUP(C47&amp;#REF!,Sheet1!$E$11:$F$16,2,0)+VLOOKUP(D47,Sheet1!$B$2:$C$48,2,0),IF(AND(C47="FCV",G47&gt;=DATE(2025,4,1),G47&lt;=DATE(2026,3,31)),VLOOKUP(C47&amp;#REF!,Sheet1!$T$11:$U$16,2,0),IF(AND(G47&gt;=DATE(2025,4,1),G47&lt;=DATE(2026,3,31)),VLOOKUP(C47&amp;#REF!,Sheet1!$T$11:$U$16,2,0)+VLOOKUP(D47,Sheet1!$N$2:$R$47,5,0),"")))*0.8,"")</f>
        <v/>
      </c>
      <c r="N47" s="126" t="str">
        <f t="shared" si="0"/>
        <v>R6</v>
      </c>
    </row>
    <row r="48" spans="2:14" ht="30" customHeight="1">
      <c r="B48" s="74">
        <v>37</v>
      </c>
      <c r="C48" s="75"/>
      <c r="D48" s="30"/>
      <c r="E48" s="31"/>
      <c r="F48" s="76"/>
      <c r="G48" s="4"/>
      <c r="H48" s="3"/>
      <c r="I48" s="7"/>
      <c r="J48" s="23"/>
      <c r="K48" s="43" t="str">
        <f>IFERROR(VLOOKUP(D48&amp;E48&amp;F48&amp;N48,①データ!$D:$G,4,0),"")</f>
        <v/>
      </c>
      <c r="L48" s="78"/>
      <c r="M48" s="118" t="str">
        <f>IF(J48&gt;=8400000,IF(AND(G48&gt;=DATE(2024,4,1),G48&lt;=DATE(2025,3,31)),VLOOKUP(C48&amp;#REF!,Sheet1!$E$11:$F$16,2,0)+VLOOKUP(D48,Sheet1!$B$2:$C$48,2,0),IF(AND(C48="FCV",G48&gt;=DATE(2025,4,1),G48&lt;=DATE(2026,3,31)),VLOOKUP(C48&amp;#REF!,Sheet1!$T$11:$U$16,2,0),IF(AND(G48&gt;=DATE(2025,4,1),G48&lt;=DATE(2026,3,31)),VLOOKUP(C48&amp;#REF!,Sheet1!$T$11:$U$16,2,0)+VLOOKUP(D48,Sheet1!$N$2:$R$47,5,0),"")))*0.8,"")</f>
        <v/>
      </c>
      <c r="N48" s="126" t="str">
        <f t="shared" si="0"/>
        <v>R6</v>
      </c>
    </row>
    <row r="49" spans="2:14" ht="30" customHeight="1">
      <c r="B49" s="74">
        <v>38</v>
      </c>
      <c r="C49" s="75"/>
      <c r="D49" s="30"/>
      <c r="E49" s="31"/>
      <c r="F49" s="76"/>
      <c r="G49" s="4"/>
      <c r="H49" s="3"/>
      <c r="I49" s="7"/>
      <c r="J49" s="23"/>
      <c r="K49" s="43" t="str">
        <f>IFERROR(VLOOKUP(D49&amp;E49&amp;F49&amp;N49,①データ!$D:$G,4,0),"")</f>
        <v/>
      </c>
      <c r="L49" s="78"/>
      <c r="M49" s="118" t="str">
        <f>IF(J49&gt;=8400000,IF(AND(G49&gt;=DATE(2024,4,1),G49&lt;=DATE(2025,3,31)),VLOOKUP(C49&amp;#REF!,Sheet1!$E$11:$F$16,2,0)+VLOOKUP(D49,Sheet1!$B$2:$C$48,2,0),IF(AND(C49="FCV",G49&gt;=DATE(2025,4,1),G49&lt;=DATE(2026,3,31)),VLOOKUP(C49&amp;#REF!,Sheet1!$T$11:$U$16,2,0),IF(AND(G49&gt;=DATE(2025,4,1),G49&lt;=DATE(2026,3,31)),VLOOKUP(C49&amp;#REF!,Sheet1!$T$11:$U$16,2,0)+VLOOKUP(D49,Sheet1!$N$2:$R$47,5,0),"")))*0.8,"")</f>
        <v/>
      </c>
      <c r="N49" s="126" t="str">
        <f t="shared" si="0"/>
        <v>R6</v>
      </c>
    </row>
    <row r="50" spans="2:14" ht="30" customHeight="1">
      <c r="B50" s="74">
        <v>39</v>
      </c>
      <c r="C50" s="75"/>
      <c r="D50" s="30"/>
      <c r="E50" s="31"/>
      <c r="F50" s="76"/>
      <c r="G50" s="4"/>
      <c r="H50" s="3"/>
      <c r="I50" s="7"/>
      <c r="J50" s="23"/>
      <c r="K50" s="43" t="str">
        <f>IFERROR(VLOOKUP(D50&amp;E50&amp;F50&amp;N50,①データ!$D:$G,4,0),"")</f>
        <v/>
      </c>
      <c r="L50" s="78"/>
      <c r="M50" s="118" t="str">
        <f>IF(J50&gt;=8400000,IF(AND(G50&gt;=DATE(2024,4,1),G50&lt;=DATE(2025,3,31)),VLOOKUP(C50&amp;#REF!,Sheet1!$E$11:$F$16,2,0)+VLOOKUP(D50,Sheet1!$B$2:$C$48,2,0),IF(AND(C50="FCV",G50&gt;=DATE(2025,4,1),G50&lt;=DATE(2026,3,31)),VLOOKUP(C50&amp;#REF!,Sheet1!$T$11:$U$16,2,0),IF(AND(G50&gt;=DATE(2025,4,1),G50&lt;=DATE(2026,3,31)),VLOOKUP(C50&amp;#REF!,Sheet1!$T$11:$U$16,2,0)+VLOOKUP(D50,Sheet1!$N$2:$R$47,5,0),"")))*0.8,"")</f>
        <v/>
      </c>
      <c r="N50" s="126" t="str">
        <f t="shared" si="0"/>
        <v>R6</v>
      </c>
    </row>
    <row r="51" spans="2:14" ht="30" customHeight="1">
      <c r="B51" s="74">
        <v>40</v>
      </c>
      <c r="C51" s="75"/>
      <c r="D51" s="30"/>
      <c r="E51" s="31"/>
      <c r="F51" s="76"/>
      <c r="G51" s="4"/>
      <c r="H51" s="3"/>
      <c r="I51" s="7"/>
      <c r="J51" s="23"/>
      <c r="K51" s="43" t="str">
        <f>IFERROR(VLOOKUP(D51&amp;E51&amp;F51&amp;N51,①データ!$D:$G,4,0),"")</f>
        <v/>
      </c>
      <c r="L51" s="78"/>
      <c r="M51" s="118" t="str">
        <f>IF(J51&gt;=8400000,IF(AND(G51&gt;=DATE(2024,4,1),G51&lt;=DATE(2025,3,31)),VLOOKUP(C51&amp;#REF!,Sheet1!$E$11:$F$16,2,0)+VLOOKUP(D51,Sheet1!$B$2:$C$48,2,0),IF(AND(C51="FCV",G51&gt;=DATE(2025,4,1),G51&lt;=DATE(2026,3,31)),VLOOKUP(C51&amp;#REF!,Sheet1!$T$11:$U$16,2,0),IF(AND(G51&gt;=DATE(2025,4,1),G51&lt;=DATE(2026,3,31)),VLOOKUP(C51&amp;#REF!,Sheet1!$T$11:$U$16,2,0)+VLOOKUP(D51,Sheet1!$N$2:$R$47,5,0),"")))*0.8,"")</f>
        <v/>
      </c>
      <c r="N51" s="126" t="str">
        <f t="shared" si="0"/>
        <v>R6</v>
      </c>
    </row>
    <row r="52" spans="2:14" ht="30" customHeight="1">
      <c r="B52" s="74">
        <v>41</v>
      </c>
      <c r="C52" s="75"/>
      <c r="D52" s="30"/>
      <c r="E52" s="31"/>
      <c r="F52" s="76"/>
      <c r="G52" s="4"/>
      <c r="H52" s="3"/>
      <c r="I52" s="7"/>
      <c r="J52" s="23"/>
      <c r="K52" s="43" t="str">
        <f>IFERROR(VLOOKUP(D52&amp;E52&amp;F52&amp;N52,①データ!$D:$G,4,0),"")</f>
        <v/>
      </c>
      <c r="L52" s="78"/>
      <c r="M52" s="118" t="str">
        <f>IF(J52&gt;=8400000,IF(AND(G52&gt;=DATE(2024,4,1),G52&lt;=DATE(2025,3,31)),VLOOKUP(C52&amp;#REF!,Sheet1!$E$11:$F$16,2,0)+VLOOKUP(D52,Sheet1!$B$2:$C$48,2,0),IF(AND(C52="FCV",G52&gt;=DATE(2025,4,1),G52&lt;=DATE(2026,3,31)),VLOOKUP(C52&amp;#REF!,Sheet1!$T$11:$U$16,2,0),IF(AND(G52&gt;=DATE(2025,4,1),G52&lt;=DATE(2026,3,31)),VLOOKUP(C52&amp;#REF!,Sheet1!$T$11:$U$16,2,0)+VLOOKUP(D52,Sheet1!$N$2:$R$47,5,0),"")))*0.8,"")</f>
        <v/>
      </c>
      <c r="N52" s="126" t="str">
        <f t="shared" si="0"/>
        <v>R6</v>
      </c>
    </row>
    <row r="53" spans="2:14" ht="30" customHeight="1">
      <c r="B53" s="74">
        <v>42</v>
      </c>
      <c r="C53" s="75"/>
      <c r="D53" s="30"/>
      <c r="E53" s="31"/>
      <c r="F53" s="76"/>
      <c r="G53" s="4"/>
      <c r="H53" s="3"/>
      <c r="I53" s="7"/>
      <c r="J53" s="23"/>
      <c r="K53" s="43" t="str">
        <f>IFERROR(VLOOKUP(D53&amp;E53&amp;F53&amp;N53,①データ!$D:$G,4,0),"")</f>
        <v/>
      </c>
      <c r="L53" s="78"/>
      <c r="M53" s="118" t="str">
        <f>IF(J53&gt;=8400000,IF(AND(G53&gt;=DATE(2024,4,1),G53&lt;=DATE(2025,3,31)),VLOOKUP(C53&amp;#REF!,Sheet1!$E$11:$F$16,2,0)+VLOOKUP(D53,Sheet1!$B$2:$C$48,2,0),IF(AND(C53="FCV",G53&gt;=DATE(2025,4,1),G53&lt;=DATE(2026,3,31)),VLOOKUP(C53&amp;#REF!,Sheet1!$T$11:$U$16,2,0),IF(AND(G53&gt;=DATE(2025,4,1),G53&lt;=DATE(2026,3,31)),VLOOKUP(C53&amp;#REF!,Sheet1!$T$11:$U$16,2,0)+VLOOKUP(D53,Sheet1!$N$2:$R$47,5,0),"")))*0.8,"")</f>
        <v/>
      </c>
      <c r="N53" s="126" t="str">
        <f t="shared" si="0"/>
        <v>R6</v>
      </c>
    </row>
    <row r="54" spans="2:14" ht="30" customHeight="1">
      <c r="B54" s="74">
        <v>43</v>
      </c>
      <c r="C54" s="75"/>
      <c r="D54" s="30"/>
      <c r="E54" s="31"/>
      <c r="F54" s="76"/>
      <c r="G54" s="4"/>
      <c r="H54" s="3"/>
      <c r="I54" s="7"/>
      <c r="J54" s="23"/>
      <c r="K54" s="43" t="str">
        <f>IFERROR(VLOOKUP(D54&amp;E54&amp;F54&amp;N54,①データ!$D:$G,4,0),"")</f>
        <v/>
      </c>
      <c r="L54" s="78"/>
      <c r="M54" s="118" t="str">
        <f>IF(J54&gt;=8400000,IF(AND(G54&gt;=DATE(2024,4,1),G54&lt;=DATE(2025,3,31)),VLOOKUP(C54&amp;#REF!,Sheet1!$E$11:$F$16,2,0)+VLOOKUP(D54,Sheet1!$B$2:$C$48,2,0),IF(AND(C54="FCV",G54&gt;=DATE(2025,4,1),G54&lt;=DATE(2026,3,31)),VLOOKUP(C54&amp;#REF!,Sheet1!$T$11:$U$16,2,0),IF(AND(G54&gt;=DATE(2025,4,1),G54&lt;=DATE(2026,3,31)),VLOOKUP(C54&amp;#REF!,Sheet1!$T$11:$U$16,2,0)+VLOOKUP(D54,Sheet1!$N$2:$R$47,5,0),"")))*0.8,"")</f>
        <v/>
      </c>
      <c r="N54" s="126" t="str">
        <f t="shared" si="0"/>
        <v>R6</v>
      </c>
    </row>
    <row r="55" spans="2:14" ht="30" customHeight="1">
      <c r="B55" s="74">
        <v>44</v>
      </c>
      <c r="C55" s="75"/>
      <c r="D55" s="30"/>
      <c r="E55" s="31"/>
      <c r="F55" s="76"/>
      <c r="G55" s="4"/>
      <c r="H55" s="3"/>
      <c r="I55" s="7"/>
      <c r="J55" s="23"/>
      <c r="K55" s="43" t="str">
        <f>IFERROR(VLOOKUP(D55&amp;E55&amp;F55&amp;N55,①データ!$D:$G,4,0),"")</f>
        <v/>
      </c>
      <c r="L55" s="78"/>
      <c r="M55" s="118" t="str">
        <f>IF(J55&gt;=8400000,IF(AND(G55&gt;=DATE(2024,4,1),G55&lt;=DATE(2025,3,31)),VLOOKUP(C55&amp;#REF!,Sheet1!$E$11:$F$16,2,0)+VLOOKUP(D55,Sheet1!$B$2:$C$48,2,0),IF(AND(C55="FCV",G55&gt;=DATE(2025,4,1),G55&lt;=DATE(2026,3,31)),VLOOKUP(C55&amp;#REF!,Sheet1!$T$11:$U$16,2,0),IF(AND(G55&gt;=DATE(2025,4,1),G55&lt;=DATE(2026,3,31)),VLOOKUP(C55&amp;#REF!,Sheet1!$T$11:$U$16,2,0)+VLOOKUP(D55,Sheet1!$N$2:$R$47,5,0),"")))*0.8,"")</f>
        <v/>
      </c>
      <c r="N55" s="126" t="str">
        <f t="shared" si="0"/>
        <v>R6</v>
      </c>
    </row>
    <row r="56" spans="2:14" ht="30" customHeight="1">
      <c r="B56" s="74">
        <v>45</v>
      </c>
      <c r="C56" s="75"/>
      <c r="D56" s="30"/>
      <c r="E56" s="31"/>
      <c r="F56" s="76"/>
      <c r="G56" s="4"/>
      <c r="H56" s="3"/>
      <c r="I56" s="7"/>
      <c r="J56" s="23"/>
      <c r="K56" s="43" t="str">
        <f>IFERROR(VLOOKUP(D56&amp;E56&amp;F56&amp;N56,①データ!$D:$G,4,0),"")</f>
        <v/>
      </c>
      <c r="L56" s="78"/>
      <c r="M56" s="118" t="str">
        <f>IF(J56&gt;=8400000,IF(AND(G56&gt;=DATE(2024,4,1),G56&lt;=DATE(2025,3,31)),VLOOKUP(C56&amp;#REF!,Sheet1!$E$11:$F$16,2,0)+VLOOKUP(D56,Sheet1!$B$2:$C$48,2,0),IF(AND(C56="FCV",G56&gt;=DATE(2025,4,1),G56&lt;=DATE(2026,3,31)),VLOOKUP(C56&amp;#REF!,Sheet1!$T$11:$U$16,2,0),IF(AND(G56&gt;=DATE(2025,4,1),G56&lt;=DATE(2026,3,31)),VLOOKUP(C56&amp;#REF!,Sheet1!$T$11:$U$16,2,0)+VLOOKUP(D56,Sheet1!$N$2:$R$47,5,0),"")))*0.8,"")</f>
        <v/>
      </c>
      <c r="N56" s="126" t="str">
        <f t="shared" si="0"/>
        <v>R6</v>
      </c>
    </row>
    <row r="57" spans="2:14" ht="30" customHeight="1">
      <c r="B57" s="74">
        <v>46</v>
      </c>
      <c r="C57" s="75"/>
      <c r="D57" s="30"/>
      <c r="E57" s="31"/>
      <c r="F57" s="76"/>
      <c r="G57" s="4"/>
      <c r="H57" s="3"/>
      <c r="I57" s="7"/>
      <c r="J57" s="23"/>
      <c r="K57" s="43" t="str">
        <f>IFERROR(VLOOKUP(D57&amp;E57&amp;F57&amp;N57,①データ!$D:$G,4,0),"")</f>
        <v/>
      </c>
      <c r="L57" s="78"/>
      <c r="M57" s="118" t="str">
        <f>IF(J57&gt;=8400000,IF(AND(G57&gt;=DATE(2024,4,1),G57&lt;=DATE(2025,3,31)),VLOOKUP(C57&amp;#REF!,Sheet1!$E$11:$F$16,2,0)+VLOOKUP(D57,Sheet1!$B$2:$C$48,2,0),IF(AND(C57="FCV",G57&gt;=DATE(2025,4,1),G57&lt;=DATE(2026,3,31)),VLOOKUP(C57&amp;#REF!,Sheet1!$T$11:$U$16,2,0),IF(AND(G57&gt;=DATE(2025,4,1),G57&lt;=DATE(2026,3,31)),VLOOKUP(C57&amp;#REF!,Sheet1!$T$11:$U$16,2,0)+VLOOKUP(D57,Sheet1!$N$2:$R$47,5,0),"")))*0.8,"")</f>
        <v/>
      </c>
      <c r="N57" s="126" t="str">
        <f t="shared" si="0"/>
        <v>R6</v>
      </c>
    </row>
    <row r="58" spans="2:14" ht="30" customHeight="1">
      <c r="B58" s="74">
        <v>47</v>
      </c>
      <c r="C58" s="75"/>
      <c r="D58" s="30"/>
      <c r="E58" s="31"/>
      <c r="F58" s="76"/>
      <c r="G58" s="4"/>
      <c r="H58" s="3"/>
      <c r="I58" s="7"/>
      <c r="J58" s="23"/>
      <c r="K58" s="43" t="str">
        <f>IFERROR(VLOOKUP(D58&amp;E58&amp;F58&amp;N58,①データ!$D:$G,4,0),"")</f>
        <v/>
      </c>
      <c r="L58" s="78"/>
      <c r="M58" s="118" t="str">
        <f>IF(J58&gt;=8400000,IF(AND(G58&gt;=DATE(2024,4,1),G58&lt;=DATE(2025,3,31)),VLOOKUP(C58&amp;#REF!,Sheet1!$E$11:$F$16,2,0)+VLOOKUP(D58,Sheet1!$B$2:$C$48,2,0),IF(AND(C58="FCV",G58&gt;=DATE(2025,4,1),G58&lt;=DATE(2026,3,31)),VLOOKUP(C58&amp;#REF!,Sheet1!$T$11:$U$16,2,0),IF(AND(G58&gt;=DATE(2025,4,1),G58&lt;=DATE(2026,3,31)),VLOOKUP(C58&amp;#REF!,Sheet1!$T$11:$U$16,2,0)+VLOOKUP(D58,Sheet1!$N$2:$R$47,5,0),"")))*0.8,"")</f>
        <v/>
      </c>
      <c r="N58" s="126" t="str">
        <f t="shared" si="0"/>
        <v>R6</v>
      </c>
    </row>
    <row r="59" spans="2:14" ht="30" customHeight="1">
      <c r="B59" s="74">
        <v>48</v>
      </c>
      <c r="C59" s="75"/>
      <c r="D59" s="30"/>
      <c r="E59" s="31"/>
      <c r="F59" s="76"/>
      <c r="G59" s="4"/>
      <c r="H59" s="3"/>
      <c r="I59" s="7"/>
      <c r="J59" s="23"/>
      <c r="K59" s="43" t="str">
        <f>IFERROR(VLOOKUP(D59&amp;E59&amp;F59&amp;N59,①データ!$D:$G,4,0),"")</f>
        <v/>
      </c>
      <c r="L59" s="78"/>
      <c r="M59" s="118" t="str">
        <f>IF(J59&gt;=8400000,IF(AND(G59&gt;=DATE(2024,4,1),G59&lt;=DATE(2025,3,31)),VLOOKUP(C59&amp;#REF!,Sheet1!$E$11:$F$16,2,0)+VLOOKUP(D59,Sheet1!$B$2:$C$48,2,0),IF(AND(C59="FCV",G59&gt;=DATE(2025,4,1),G59&lt;=DATE(2026,3,31)),VLOOKUP(C59&amp;#REF!,Sheet1!$T$11:$U$16,2,0),IF(AND(G59&gt;=DATE(2025,4,1),G59&lt;=DATE(2026,3,31)),VLOOKUP(C59&amp;#REF!,Sheet1!$T$11:$U$16,2,0)+VLOOKUP(D59,Sheet1!$N$2:$R$47,5,0),"")))*0.8,"")</f>
        <v/>
      </c>
      <c r="N59" s="126" t="str">
        <f t="shared" si="0"/>
        <v>R6</v>
      </c>
    </row>
    <row r="60" spans="2:14" ht="30" customHeight="1">
      <c r="B60" s="74">
        <v>49</v>
      </c>
      <c r="C60" s="75"/>
      <c r="D60" s="30"/>
      <c r="E60" s="31"/>
      <c r="F60" s="76"/>
      <c r="G60" s="4"/>
      <c r="H60" s="3"/>
      <c r="I60" s="7"/>
      <c r="J60" s="23"/>
      <c r="K60" s="43" t="str">
        <f>IFERROR(VLOOKUP(D60&amp;E60&amp;F60&amp;N60,①データ!$D:$G,4,0),"")</f>
        <v/>
      </c>
      <c r="L60" s="78"/>
      <c r="M60" s="118" t="str">
        <f>IF(J60&gt;=8400000,IF(AND(G60&gt;=DATE(2024,4,1),G60&lt;=DATE(2025,3,31)),VLOOKUP(C60&amp;#REF!,Sheet1!$E$11:$F$16,2,0)+VLOOKUP(D60,Sheet1!$B$2:$C$48,2,0),IF(AND(C60="FCV",G60&gt;=DATE(2025,4,1),G60&lt;=DATE(2026,3,31)),VLOOKUP(C60&amp;#REF!,Sheet1!$T$11:$U$16,2,0),IF(AND(G60&gt;=DATE(2025,4,1),G60&lt;=DATE(2026,3,31)),VLOOKUP(C60&amp;#REF!,Sheet1!$T$11:$U$16,2,0)+VLOOKUP(D60,Sheet1!$N$2:$R$47,5,0),"")))*0.8,"")</f>
        <v/>
      </c>
      <c r="N60" s="126" t="str">
        <f t="shared" si="0"/>
        <v>R6</v>
      </c>
    </row>
    <row r="61" spans="2:14" ht="30" customHeight="1" thickBot="1">
      <c r="B61" s="79">
        <v>50</v>
      </c>
      <c r="C61" s="114"/>
      <c r="D61" s="40"/>
      <c r="E61" s="115"/>
      <c r="F61" s="116"/>
      <c r="G61" s="6"/>
      <c r="H61" s="5"/>
      <c r="I61" s="41"/>
      <c r="J61" s="128"/>
      <c r="K61" s="44" t="str">
        <f>IFERROR(VLOOKUP(D61&amp;E61&amp;F61&amp;N61,①データ!$D:$G,4,0),"")</f>
        <v/>
      </c>
      <c r="L61" s="80"/>
      <c r="M61" s="118" t="str">
        <f>IF(J61&gt;=8400000,IF(AND(G61&gt;=DATE(2024,4,1),G61&lt;=DATE(2025,3,31)),VLOOKUP(C61&amp;#REF!,Sheet1!$E$11:$F$16,2,0)+VLOOKUP(D61,Sheet1!$B$2:$C$48,2,0),IF(AND(C61="FCV",G61&gt;=DATE(2025,4,1),G61&lt;=DATE(2026,3,31)),VLOOKUP(C61&amp;#REF!,Sheet1!$T$11:$U$16,2,0),IF(AND(G61&gt;=DATE(2025,4,1),G61&lt;=DATE(2026,3,31)),VLOOKUP(C61&amp;#REF!,Sheet1!$T$11:$U$16,2,0)+VLOOKUP(D61,Sheet1!$N$2:$R$47,5,0),"")))*0.8,"")</f>
        <v/>
      </c>
      <c r="N61" s="126" t="str">
        <f t="shared" si="0"/>
        <v>R6</v>
      </c>
    </row>
    <row r="62" spans="2:14" ht="35.5" customHeight="1">
      <c r="B62" s="81"/>
      <c r="J62" s="82"/>
      <c r="K62" s="144" t="s">
        <v>2</v>
      </c>
      <c r="L62" s="83"/>
    </row>
    <row r="63" spans="2:14" ht="35">
      <c r="B63" s="81"/>
      <c r="H63" s="143" t="s">
        <v>74</v>
      </c>
      <c r="I63" s="143"/>
      <c r="J63" s="117">
        <f>SUM($K$12:$K$61)</f>
        <v>0</v>
      </c>
      <c r="K63" s="144"/>
      <c r="L63" s="83"/>
    </row>
    <row r="64" spans="2:14" ht="35.5" thickBot="1">
      <c r="B64" s="84"/>
      <c r="C64" s="85"/>
      <c r="D64" s="86"/>
      <c r="E64" s="86"/>
      <c r="F64" s="86"/>
      <c r="G64" s="86"/>
      <c r="H64" s="86"/>
      <c r="I64" s="87"/>
      <c r="J64" s="88"/>
      <c r="K64" s="145"/>
      <c r="L64" s="89"/>
    </row>
  </sheetData>
  <sheetProtection algorithmName="SHA-512" hashValue="RMQO4WHwMYnofKHob8nTvNHPKTdGw1On5Nn+8bmoXNonWplM+r9LFKVt5Y9u+1au2Q9cO9Om9+LnA8TkfPPtqw==" saltValue="5+qnHT4NJdDJ9tzERrZ3Rw==" spinCount="100000" sheet="1" selectLockedCells="1"/>
  <mergeCells count="2">
    <mergeCell ref="K62:K64"/>
    <mergeCell ref="H63:I63"/>
  </mergeCells>
  <phoneticPr fontId="2"/>
  <conditionalFormatting sqref="L10">
    <cfRule type="expression" dxfId="106" priority="1">
      <formula>OR($C$13="EV",$C$13="PHEV",$C$13="FCV")</formula>
    </cfRule>
  </conditionalFormatting>
  <dataValidations count="8">
    <dataValidation type="list" allowBlank="1" showInputMessage="1" showErrorMessage="1" sqref="I12:I61" xr:uid="{EF9A2184-0042-457D-BB16-CD5DB5042031}">
      <formula1>"特別区,その他"</formula1>
    </dataValidation>
    <dataValidation type="list" allowBlank="1" showInputMessage="1" showErrorMessage="1" sqref="C11:C61" xr:uid="{685360BC-6AE5-4966-9D88-EE9B34AB9F84}">
      <formula1>",EVバイク"</formula1>
    </dataValidation>
    <dataValidation type="list" allowBlank="1" showInputMessage="1" showErrorMessage="1" sqref="D11" xr:uid="{9D3E1869-3F5D-46AA-9DCA-187F313E02FF}">
      <formula1>INDIRECT("メーカー名")</formula1>
    </dataValidation>
    <dataValidation type="list" allowBlank="1" showInputMessage="1" showErrorMessage="1" sqref="F12:F61" xr:uid="{7584B861-8A55-418D-B926-79884313B52B}">
      <formula1>INDIRECT("グレード["&amp;E12&amp;"]")</formula1>
    </dataValidation>
    <dataValidation type="list" allowBlank="1" showInputMessage="1" showErrorMessage="1" sqref="E12:E61" xr:uid="{007CD83A-5367-42FA-9F2A-46124784EB95}">
      <formula1>INDIRECT("型式["&amp;D12&amp;"]")</formula1>
    </dataValidation>
    <dataValidation type="list" allowBlank="1" showInputMessage="1" showErrorMessage="1" sqref="E11" xr:uid="{6279618C-E5DE-4944-A5A5-B6EA612A7F96}">
      <formula1>INDIRECT("型式["&amp;D12&amp;"]")</formula1>
    </dataValidation>
    <dataValidation type="list" allowBlank="1" showInputMessage="1" showErrorMessage="1" sqref="F11" xr:uid="{F1D373DD-87EF-433E-B564-8EBA64FC5B1F}">
      <formula1>INDIRECT("グレード["&amp;E12&amp;"]")</formula1>
    </dataValidation>
    <dataValidation type="list" allowBlank="1" showInputMessage="1" showErrorMessage="1" sqref="L11:L61" xr:uid="{7D3684E0-A528-4F2C-8A66-2CE47625071D}">
      <formula1>"はい,いいえ"</formula1>
    </dataValidation>
  </dataValidations>
  <pageMargins left="0.7" right="0.7" top="0.75" bottom="0.75" header="0.3" footer="0.3"/>
  <pageSetup paperSize="9" scale="32" fitToHeight="0" orientation="landscape" r:id="rId1"/>
  <rowBreaks count="1" manualBreakCount="1">
    <brk id="36" max="11"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78082E3-D7FA-421F-9A4F-AEF722D5B160}">
          <x14:formula1>
            <xm:f>②メーカー名!$A$2:$A$1048576</xm:f>
          </x14:formula1>
          <xm:sqref>D12:D61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442A5-743D-4E0D-A415-010AEB72222A}">
  <sheetPr>
    <tabColor theme="8" tint="0.39997558519241921"/>
    <pageSetUpPr fitToPage="1"/>
  </sheetPr>
  <dimension ref="A1:X64"/>
  <sheetViews>
    <sheetView view="pageBreakPreview" zoomScale="50" zoomScaleNormal="85" zoomScaleSheetLayoutView="50" workbookViewId="0"/>
  </sheetViews>
  <sheetFormatPr defaultColWidth="8.6640625" defaultRowHeight="18"/>
  <cols>
    <col min="1" max="1" width="2.83203125" style="45" customWidth="1"/>
    <col min="2" max="3" width="9" style="64" customWidth="1"/>
    <col min="4" max="4" width="22.83203125" style="45" customWidth="1"/>
    <col min="5" max="5" width="15.33203125" style="45" bestFit="1" customWidth="1"/>
    <col min="6" max="6" width="64.9140625" style="45" customWidth="1"/>
    <col min="7" max="7" width="21.5" style="45" bestFit="1" customWidth="1"/>
    <col min="8" max="8" width="21.5" style="45" customWidth="1"/>
    <col min="9" max="9" width="48.1640625" style="45" customWidth="1"/>
    <col min="10" max="10" width="31.83203125" style="45" bestFit="1" customWidth="1"/>
    <col min="11" max="11" width="40.5" style="45" customWidth="1"/>
    <col min="12" max="12" width="22" style="45" bestFit="1" customWidth="1"/>
    <col min="13" max="13" width="22" style="45" customWidth="1"/>
    <col min="14" max="14" width="13" style="51" bestFit="1" customWidth="1"/>
    <col min="15" max="15" width="14.5" style="45" customWidth="1"/>
    <col min="16" max="16" width="38" style="45" customWidth="1"/>
    <col min="17" max="19" width="14.5" style="45" customWidth="1"/>
    <col min="20" max="20" width="28.6640625" style="45" customWidth="1"/>
    <col min="21" max="22" width="14.5" style="45" customWidth="1"/>
    <col min="23" max="16384" width="8.6640625" style="45"/>
  </cols>
  <sheetData>
    <row r="1" spans="1:24" ht="27.5" thickTop="1" thickBot="1">
      <c r="B1" s="46" t="s">
        <v>171</v>
      </c>
      <c r="C1" s="47"/>
      <c r="D1" s="48"/>
      <c r="E1" s="49"/>
      <c r="F1" s="50"/>
      <c r="G1" s="54"/>
      <c r="H1" s="54"/>
      <c r="I1" s="50"/>
    </row>
    <row r="2" spans="1:24" ht="27" thickTop="1">
      <c r="B2" s="52"/>
      <c r="C2" s="52"/>
      <c r="E2" s="53"/>
      <c r="F2" s="50"/>
      <c r="G2" s="54"/>
      <c r="H2" s="54"/>
    </row>
    <row r="3" spans="1:24" ht="26.5">
      <c r="A3" s="55"/>
      <c r="B3" s="56" t="s">
        <v>54</v>
      </c>
      <c r="C3" s="56"/>
      <c r="D3" s="55"/>
      <c r="E3" s="57"/>
      <c r="F3" s="90"/>
      <c r="G3" s="91"/>
      <c r="H3" s="91"/>
    </row>
    <row r="4" spans="1:24" ht="26.5">
      <c r="A4" s="55"/>
      <c r="B4" s="58" t="s">
        <v>238</v>
      </c>
      <c r="C4" s="56"/>
      <c r="D4" s="55"/>
      <c r="E4" s="57"/>
      <c r="F4" s="90"/>
      <c r="G4" s="91"/>
      <c r="H4" s="91"/>
    </row>
    <row r="5" spans="1:24" ht="26.5">
      <c r="A5" s="55"/>
      <c r="B5" s="56" t="s">
        <v>239</v>
      </c>
      <c r="C5" s="56"/>
      <c r="D5" s="55"/>
      <c r="E5" s="57"/>
      <c r="F5" s="90"/>
      <c r="G5" s="91"/>
      <c r="H5" s="91"/>
    </row>
    <row r="6" spans="1:24" ht="26.5">
      <c r="A6" s="55"/>
      <c r="B6" s="56" t="s">
        <v>223</v>
      </c>
      <c r="C6" s="56"/>
      <c r="D6" s="55"/>
      <c r="E6" s="57"/>
      <c r="F6" s="90"/>
      <c r="G6" s="91"/>
      <c r="H6" s="91"/>
    </row>
    <row r="7" spans="1:24" ht="26.5">
      <c r="B7" s="56" t="s">
        <v>240</v>
      </c>
      <c r="C7" s="52"/>
      <c r="E7" s="53"/>
      <c r="F7" s="50"/>
      <c r="G7" s="54"/>
      <c r="H7" s="54"/>
    </row>
    <row r="8" spans="1:24" ht="26.5">
      <c r="B8" s="56" t="s">
        <v>242</v>
      </c>
      <c r="C8" s="52"/>
      <c r="E8" s="53"/>
      <c r="F8" s="50"/>
      <c r="G8" s="54"/>
      <c r="H8" s="54"/>
    </row>
    <row r="9" spans="1:24" ht="27" thickBot="1">
      <c r="B9" s="52" t="s">
        <v>75</v>
      </c>
      <c r="C9" s="52"/>
      <c r="H9" s="92"/>
      <c r="I9" s="62"/>
      <c r="J9" s="62"/>
      <c r="K9" s="62"/>
      <c r="L9" s="63"/>
      <c r="M9" s="63"/>
      <c r="N9" s="92"/>
    </row>
    <row r="10" spans="1:24" s="64" customFormat="1" ht="120">
      <c r="B10" s="65" t="s">
        <v>231</v>
      </c>
      <c r="C10" s="66" t="s">
        <v>234</v>
      </c>
      <c r="D10" s="67" t="s">
        <v>183</v>
      </c>
      <c r="E10" s="67" t="s">
        <v>184</v>
      </c>
      <c r="F10" s="67" t="s">
        <v>185</v>
      </c>
      <c r="G10" s="67" t="s">
        <v>191</v>
      </c>
      <c r="H10" s="67" t="s">
        <v>187</v>
      </c>
      <c r="I10" s="67" t="s">
        <v>188</v>
      </c>
      <c r="J10" s="67" t="s">
        <v>211</v>
      </c>
      <c r="K10" s="67" t="s">
        <v>189</v>
      </c>
      <c r="L10" s="67" t="s">
        <v>228</v>
      </c>
      <c r="M10" s="68" t="s">
        <v>210</v>
      </c>
      <c r="N10" s="93" t="s">
        <v>233</v>
      </c>
      <c r="O10" s="130" t="s">
        <v>235</v>
      </c>
      <c r="P10" s="131" t="s">
        <v>236</v>
      </c>
      <c r="Q10" s="67" t="s">
        <v>82</v>
      </c>
      <c r="R10" s="67" t="s">
        <v>83</v>
      </c>
      <c r="S10" s="67" t="s">
        <v>84</v>
      </c>
      <c r="T10" s="67" t="s">
        <v>85</v>
      </c>
      <c r="U10" s="67" t="s">
        <v>86</v>
      </c>
      <c r="V10" s="93" t="s">
        <v>87</v>
      </c>
    </row>
    <row r="11" spans="1:24" ht="33.65" customHeight="1" thickBot="1">
      <c r="B11" s="69" t="s">
        <v>0</v>
      </c>
      <c r="C11" s="70" t="s">
        <v>49</v>
      </c>
      <c r="D11" s="71" t="s">
        <v>34</v>
      </c>
      <c r="E11" s="71" t="s">
        <v>115</v>
      </c>
      <c r="F11" s="71" t="s">
        <v>114</v>
      </c>
      <c r="G11" s="71" t="s">
        <v>4</v>
      </c>
      <c r="H11" s="71" t="s">
        <v>169</v>
      </c>
      <c r="I11" s="71" t="s">
        <v>218</v>
      </c>
      <c r="J11" s="72" t="s">
        <v>3</v>
      </c>
      <c r="K11" s="71" t="s">
        <v>1</v>
      </c>
      <c r="L11" s="71" t="s">
        <v>5</v>
      </c>
      <c r="M11" s="129"/>
      <c r="N11" s="95" t="str">
        <f>IFERROR(VLOOKUP(D11&amp;E11&amp;F11&amp;X11,①データ!$D:$G,4,0),"")</f>
        <v/>
      </c>
      <c r="O11" s="96" t="s">
        <v>88</v>
      </c>
      <c r="P11" s="97" t="s">
        <v>173</v>
      </c>
      <c r="Q11" s="98" t="s">
        <v>3</v>
      </c>
      <c r="R11" s="98" t="s">
        <v>3</v>
      </c>
      <c r="S11" s="97"/>
      <c r="T11" s="97" t="s">
        <v>172</v>
      </c>
      <c r="U11" s="97"/>
      <c r="V11" s="95">
        <v>42000</v>
      </c>
    </row>
    <row r="12" spans="1:24" ht="30" customHeight="1" thickTop="1">
      <c r="B12" s="74">
        <v>1</v>
      </c>
      <c r="C12" s="75"/>
      <c r="D12" s="30"/>
      <c r="E12" s="3"/>
      <c r="F12" s="31"/>
      <c r="G12" s="3"/>
      <c r="H12" s="3"/>
      <c r="I12" s="3"/>
      <c r="J12" s="4"/>
      <c r="K12" s="3"/>
      <c r="L12" s="19"/>
      <c r="M12" s="23"/>
      <c r="N12" s="42" t="str">
        <f>IFERROR(VLOOKUP(D12&amp;E12&amp;F12&amp;X12,①データ!$D:$G,4,0),"")</f>
        <v/>
      </c>
      <c r="O12" s="31"/>
      <c r="P12" s="31"/>
      <c r="Q12" s="32"/>
      <c r="R12" s="32"/>
      <c r="S12" s="18"/>
      <c r="T12" s="18"/>
      <c r="U12" s="18"/>
      <c r="V12" s="120"/>
      <c r="W12" s="118" t="str">
        <f>IF(M12&gt;=8400000,IF(AND(J12&gt;=DATE(2024,4,1),J12&lt;=DATE(2025,3,31)),VLOOKUP(C12&amp;#REF!,Sheet1!$E$11:$F$16,2,0)+VLOOKUP(D12,Sheet1!$B$2:$C$48,2,0),IF(AND(C12="FCV",J12&gt;=DATE(2025,4,1),J12&lt;=DATE(2026,3,31)),VLOOKUP(C12&amp;#REF!,Sheet1!$T$11:$U$16,2,0)+200000,IF(AND(J12&gt;=DATE(2025,4,1),J12&lt;=DATE(2026,3,31)),VLOOKUP(C12&amp;#REF!,Sheet1!$T$11:$U$16,2,0)+VLOOKUP(D12,Sheet1!$N$2:$R$47,5,0),"")))*0.8,"")</f>
        <v/>
      </c>
      <c r="X12" s="118" t="str">
        <f>IF(J12&lt;=DATE(2025,3,31),"R6","R7")</f>
        <v>R6</v>
      </c>
    </row>
    <row r="13" spans="1:24" ht="30" customHeight="1">
      <c r="B13" s="74">
        <v>2</v>
      </c>
      <c r="C13" s="75"/>
      <c r="D13" s="30"/>
      <c r="E13" s="3"/>
      <c r="F13" s="31"/>
      <c r="G13" s="3"/>
      <c r="H13" s="3"/>
      <c r="I13" s="3"/>
      <c r="J13" s="4"/>
      <c r="K13" s="3"/>
      <c r="L13" s="7"/>
      <c r="M13" s="23"/>
      <c r="N13" s="42" t="str">
        <f>IFERROR(VLOOKUP(D13&amp;E13&amp;F13&amp;X13,①データ!$D:$G,4,0),"")</f>
        <v/>
      </c>
      <c r="O13" s="31"/>
      <c r="P13" s="31"/>
      <c r="Q13" s="32"/>
      <c r="R13" s="32"/>
      <c r="S13" s="18"/>
      <c r="T13" s="18"/>
      <c r="U13" s="18"/>
      <c r="V13" s="121"/>
      <c r="W13" s="118" t="str">
        <f>IF(M13&gt;=8400000,IF(AND(J13&gt;=DATE(2024,4,1),J13&lt;=DATE(2025,3,31)),VLOOKUP(C13&amp;#REF!,Sheet1!$E$11:$F$16,2,0)+VLOOKUP(D13,Sheet1!$B$2:$C$48,2,0),IF(AND(C13="FCV",J13&gt;=DATE(2025,4,1),J13&lt;=DATE(2026,3,31)),VLOOKUP(C13&amp;#REF!,Sheet1!$T$11:$U$16,2,0)+200000,IF(AND(J13&gt;=DATE(2025,4,1),J13&lt;=DATE(2026,3,31)),VLOOKUP(C13&amp;#REF!,Sheet1!$T$11:$U$16,2,0)+VLOOKUP(D13,Sheet1!$N$2:$R$47,5,0),"")))*0.8,"")</f>
        <v/>
      </c>
      <c r="X13" s="118" t="str">
        <f t="shared" ref="X13:X61" si="0">IF(J13&lt;=DATE(2025,3,31),"R6","R7")</f>
        <v>R6</v>
      </c>
    </row>
    <row r="14" spans="1:24" ht="30" customHeight="1">
      <c r="B14" s="74">
        <v>3</v>
      </c>
      <c r="C14" s="75"/>
      <c r="D14" s="30"/>
      <c r="E14" s="3"/>
      <c r="F14" s="31"/>
      <c r="G14" s="3"/>
      <c r="H14" s="3"/>
      <c r="I14" s="3"/>
      <c r="J14" s="4"/>
      <c r="K14" s="3"/>
      <c r="L14" s="7"/>
      <c r="M14" s="23"/>
      <c r="N14" s="42" t="str">
        <f>IFERROR(VLOOKUP(D14&amp;E14&amp;F14&amp;X14,①データ!$D:$G,4,0),"")</f>
        <v/>
      </c>
      <c r="O14" s="31"/>
      <c r="P14" s="31"/>
      <c r="Q14" s="32"/>
      <c r="R14" s="32"/>
      <c r="S14" s="18"/>
      <c r="T14" s="18"/>
      <c r="U14" s="18"/>
      <c r="V14" s="121"/>
      <c r="W14" s="118" t="str">
        <f>IF(M14&gt;=8400000,IF(AND(J14&gt;=DATE(2024,4,1),J14&lt;=DATE(2025,3,31)),VLOOKUP(C14&amp;#REF!,Sheet1!$E$11:$F$16,2,0)+VLOOKUP(D14,Sheet1!$B$2:$C$48,2,0),IF(AND(C14="FCV",J14&gt;=DATE(2025,4,1),J14&lt;=DATE(2026,3,31)),VLOOKUP(C14&amp;#REF!,Sheet1!$T$11:$U$16,2,0)+200000,IF(AND(J14&gt;=DATE(2025,4,1),J14&lt;=DATE(2026,3,31)),VLOOKUP(C14&amp;#REF!,Sheet1!$T$11:$U$16,2,0)+VLOOKUP(D14,Sheet1!$N$2:$R$47,5,0),"")))*0.8,"")</f>
        <v/>
      </c>
      <c r="X14" s="118" t="str">
        <f t="shared" si="0"/>
        <v>R6</v>
      </c>
    </row>
    <row r="15" spans="1:24" ht="30" customHeight="1">
      <c r="B15" s="74">
        <v>4</v>
      </c>
      <c r="C15" s="75"/>
      <c r="D15" s="30"/>
      <c r="E15" s="3"/>
      <c r="F15" s="31"/>
      <c r="G15" s="3" t="s">
        <v>52</v>
      </c>
      <c r="H15" s="3"/>
      <c r="I15" s="3"/>
      <c r="J15" s="4"/>
      <c r="K15" s="3"/>
      <c r="L15" s="7"/>
      <c r="M15" s="23"/>
      <c r="N15" s="42" t="str">
        <f>IFERROR(VLOOKUP(D15&amp;E15&amp;F15&amp;X15,①データ!$D:$G,4,0),"")</f>
        <v/>
      </c>
      <c r="O15" s="31"/>
      <c r="P15" s="31"/>
      <c r="Q15" s="32"/>
      <c r="R15" s="32"/>
      <c r="S15" s="18"/>
      <c r="T15" s="18"/>
      <c r="U15" s="18"/>
      <c r="V15" s="121"/>
      <c r="W15" s="118" t="str">
        <f>IF(M15&gt;=8400000,IF(AND(J15&gt;=DATE(2024,4,1),J15&lt;=DATE(2025,3,31)),VLOOKUP(C15&amp;#REF!,Sheet1!$E$11:$F$16,2,0)+VLOOKUP(D15,Sheet1!$B$2:$C$48,2,0),IF(AND(C15="FCV",J15&gt;=DATE(2025,4,1),J15&lt;=DATE(2026,3,31)),VLOOKUP(C15&amp;#REF!,Sheet1!$T$11:$U$16,2,0)+200000,IF(AND(J15&gt;=DATE(2025,4,1),J15&lt;=DATE(2026,3,31)),VLOOKUP(C15&amp;#REF!,Sheet1!$T$11:$U$16,2,0)+VLOOKUP(D15,Sheet1!$N$2:$R$47,5,0),"")))*0.8,"")</f>
        <v/>
      </c>
      <c r="X15" s="118" t="str">
        <f t="shared" si="0"/>
        <v>R6</v>
      </c>
    </row>
    <row r="16" spans="1:24" ht="30" customHeight="1">
      <c r="B16" s="74">
        <v>5</v>
      </c>
      <c r="C16" s="75"/>
      <c r="D16" s="30"/>
      <c r="E16" s="3"/>
      <c r="F16" s="31"/>
      <c r="G16" s="3"/>
      <c r="H16" s="3"/>
      <c r="I16" s="3"/>
      <c r="J16" s="4"/>
      <c r="K16" s="3"/>
      <c r="L16" s="7"/>
      <c r="M16" s="23"/>
      <c r="N16" s="42" t="str">
        <f>IFERROR(VLOOKUP(D16&amp;E16&amp;F16&amp;X16,①データ!$D:$G,4,0),"")</f>
        <v/>
      </c>
      <c r="O16" s="31"/>
      <c r="P16" s="31"/>
      <c r="Q16" s="32"/>
      <c r="R16" s="32"/>
      <c r="S16" s="18"/>
      <c r="T16" s="18"/>
      <c r="U16" s="18"/>
      <c r="V16" s="121"/>
      <c r="W16" s="118" t="str">
        <f>IF(M16&gt;=8400000,IF(AND(J16&gt;=DATE(2024,4,1),J16&lt;=DATE(2025,3,31)),VLOOKUP(C16&amp;#REF!,Sheet1!$E$11:$F$16,2,0)+VLOOKUP(D16,Sheet1!$B$2:$C$48,2,0),IF(AND(C16="FCV",J16&gt;=DATE(2025,4,1),J16&lt;=DATE(2026,3,31)),VLOOKUP(C16&amp;#REF!,Sheet1!$T$11:$U$16,2,0)+200000,IF(AND(J16&gt;=DATE(2025,4,1),J16&lt;=DATE(2026,3,31)),VLOOKUP(C16&amp;#REF!,Sheet1!$T$11:$U$16,2,0)+VLOOKUP(D16,Sheet1!$N$2:$R$47,5,0),"")))*0.8,"")</f>
        <v/>
      </c>
      <c r="X16" s="118" t="str">
        <f t="shared" si="0"/>
        <v>R6</v>
      </c>
    </row>
    <row r="17" spans="2:24" ht="30" customHeight="1">
      <c r="B17" s="74">
        <v>6</v>
      </c>
      <c r="C17" s="75"/>
      <c r="D17" s="30"/>
      <c r="E17" s="3"/>
      <c r="F17" s="31"/>
      <c r="G17" s="3"/>
      <c r="H17" s="3"/>
      <c r="I17" s="3"/>
      <c r="J17" s="4"/>
      <c r="K17" s="3"/>
      <c r="L17" s="7"/>
      <c r="M17" s="23"/>
      <c r="N17" s="42" t="str">
        <f>IFERROR(VLOOKUP(D17&amp;E17&amp;F17&amp;X17,①データ!$D:$G,4,0),"")</f>
        <v/>
      </c>
      <c r="O17" s="31"/>
      <c r="P17" s="31"/>
      <c r="Q17" s="32"/>
      <c r="R17" s="32"/>
      <c r="S17" s="18"/>
      <c r="T17" s="18"/>
      <c r="U17" s="18"/>
      <c r="V17" s="121"/>
      <c r="W17" s="118" t="str">
        <f>IF(M17&gt;=8400000,IF(AND(J17&gt;=DATE(2024,4,1),J17&lt;=DATE(2025,3,31)),VLOOKUP(C17&amp;#REF!,Sheet1!$E$11:$F$16,2,0)+VLOOKUP(D17,Sheet1!$B$2:$C$48,2,0),IF(AND(C17="FCV",J17&gt;=DATE(2025,4,1),J17&lt;=DATE(2026,3,31)),VLOOKUP(C17&amp;#REF!,Sheet1!$T$11:$U$16,2,0)+200000,IF(AND(J17&gt;=DATE(2025,4,1),J17&lt;=DATE(2026,3,31)),VLOOKUP(C17&amp;#REF!,Sheet1!$T$11:$U$16,2,0)+VLOOKUP(D17,Sheet1!$N$2:$R$47,5,0),"")))*0.8,"")</f>
        <v/>
      </c>
      <c r="X17" s="118" t="str">
        <f t="shared" si="0"/>
        <v>R6</v>
      </c>
    </row>
    <row r="18" spans="2:24" ht="30" customHeight="1">
      <c r="B18" s="74">
        <v>7</v>
      </c>
      <c r="C18" s="75"/>
      <c r="D18" s="30"/>
      <c r="E18" s="3"/>
      <c r="F18" s="31"/>
      <c r="G18" s="3"/>
      <c r="H18" s="3"/>
      <c r="I18" s="3"/>
      <c r="J18" s="4"/>
      <c r="K18" s="3"/>
      <c r="L18" s="7"/>
      <c r="M18" s="23"/>
      <c r="N18" s="42" t="str">
        <f>IFERROR(VLOOKUP(D18&amp;E18&amp;F18&amp;X18,①データ!$D:$G,4,0),"")</f>
        <v/>
      </c>
      <c r="O18" s="31"/>
      <c r="P18" s="31"/>
      <c r="Q18" s="32"/>
      <c r="R18" s="32"/>
      <c r="S18" s="18"/>
      <c r="T18" s="18"/>
      <c r="U18" s="18"/>
      <c r="V18" s="121"/>
      <c r="W18" s="118" t="str">
        <f>IF(M18&gt;=8400000,IF(AND(J18&gt;=DATE(2024,4,1),J18&lt;=DATE(2025,3,31)),VLOOKUP(C18&amp;#REF!,Sheet1!$E$11:$F$16,2,0)+VLOOKUP(D18,Sheet1!$B$2:$C$48,2,0),IF(AND(C18="FCV",J18&gt;=DATE(2025,4,1),J18&lt;=DATE(2026,3,31)),VLOOKUP(C18&amp;#REF!,Sheet1!$T$11:$U$16,2,0)+200000,IF(AND(J18&gt;=DATE(2025,4,1),J18&lt;=DATE(2026,3,31)),VLOOKUP(C18&amp;#REF!,Sheet1!$T$11:$U$16,2,0)+VLOOKUP(D18,Sheet1!$N$2:$R$47,5,0),"")))*0.8,"")</f>
        <v/>
      </c>
      <c r="X18" s="118" t="str">
        <f t="shared" si="0"/>
        <v>R6</v>
      </c>
    </row>
    <row r="19" spans="2:24" ht="30" customHeight="1">
      <c r="B19" s="74">
        <v>8</v>
      </c>
      <c r="C19" s="75"/>
      <c r="D19" s="30"/>
      <c r="E19" s="3"/>
      <c r="F19" s="31"/>
      <c r="G19" s="3"/>
      <c r="H19" s="3"/>
      <c r="I19" s="3"/>
      <c r="J19" s="4"/>
      <c r="K19" s="3"/>
      <c r="L19" s="7"/>
      <c r="M19" s="23"/>
      <c r="N19" s="42" t="str">
        <f>IFERROR(VLOOKUP(D19&amp;E19&amp;F19&amp;X19,①データ!$D:$G,4,0),"")</f>
        <v/>
      </c>
      <c r="O19" s="31"/>
      <c r="P19" s="31"/>
      <c r="Q19" s="32"/>
      <c r="R19" s="32"/>
      <c r="S19" s="18"/>
      <c r="T19" s="18"/>
      <c r="U19" s="18"/>
      <c r="V19" s="121"/>
      <c r="W19" s="118" t="str">
        <f>IF(M19&gt;=8400000,IF(AND(J19&gt;=DATE(2024,4,1),J19&lt;=DATE(2025,3,31)),VLOOKUP(C19&amp;#REF!,Sheet1!$E$11:$F$16,2,0)+VLOOKUP(D19,Sheet1!$B$2:$C$48,2,0),IF(AND(C19="FCV",J19&gt;=DATE(2025,4,1),J19&lt;=DATE(2026,3,31)),VLOOKUP(C19&amp;#REF!,Sheet1!$T$11:$U$16,2,0)+200000,IF(AND(J19&gt;=DATE(2025,4,1),J19&lt;=DATE(2026,3,31)),VLOOKUP(C19&amp;#REF!,Sheet1!$T$11:$U$16,2,0)+VLOOKUP(D19,Sheet1!$N$2:$R$47,5,0),"")))*0.8,"")</f>
        <v/>
      </c>
      <c r="X19" s="118" t="str">
        <f t="shared" si="0"/>
        <v>R6</v>
      </c>
    </row>
    <row r="20" spans="2:24" ht="30" customHeight="1">
      <c r="B20" s="74">
        <v>9</v>
      </c>
      <c r="C20" s="75"/>
      <c r="D20" s="30"/>
      <c r="E20" s="3"/>
      <c r="F20" s="31"/>
      <c r="G20" s="3"/>
      <c r="H20" s="3"/>
      <c r="I20" s="3"/>
      <c r="J20" s="4"/>
      <c r="K20" s="3"/>
      <c r="L20" s="7"/>
      <c r="M20" s="23"/>
      <c r="N20" s="42" t="str">
        <f>IFERROR(VLOOKUP(D20&amp;E20&amp;F20&amp;X20,①データ!$D:$G,4,0),"")</f>
        <v/>
      </c>
      <c r="O20" s="31"/>
      <c r="P20" s="31"/>
      <c r="Q20" s="32"/>
      <c r="R20" s="32"/>
      <c r="S20" s="18"/>
      <c r="T20" s="18"/>
      <c r="U20" s="18"/>
      <c r="V20" s="121"/>
      <c r="W20" s="118" t="str">
        <f>IF(M20&gt;=8400000,IF(AND(J20&gt;=DATE(2024,4,1),J20&lt;=DATE(2025,3,31)),VLOOKUP(C20&amp;#REF!,Sheet1!$E$11:$F$16,2,0)+VLOOKUP(D20,Sheet1!$B$2:$C$48,2,0),IF(AND(C20="FCV",J20&gt;=DATE(2025,4,1),J20&lt;=DATE(2026,3,31)),VLOOKUP(C20&amp;#REF!,Sheet1!$T$11:$U$16,2,0)+200000,IF(AND(J20&gt;=DATE(2025,4,1),J20&lt;=DATE(2026,3,31)),VLOOKUP(C20&amp;#REF!,Sheet1!$T$11:$U$16,2,0)+VLOOKUP(D20,Sheet1!$N$2:$R$47,5,0),"")))*0.8,"")</f>
        <v/>
      </c>
      <c r="X20" s="118" t="str">
        <f t="shared" si="0"/>
        <v>R6</v>
      </c>
    </row>
    <row r="21" spans="2:24" ht="30" customHeight="1">
      <c r="B21" s="74">
        <v>10</v>
      </c>
      <c r="C21" s="75"/>
      <c r="D21" s="30"/>
      <c r="E21" s="3"/>
      <c r="F21" s="31"/>
      <c r="G21" s="3"/>
      <c r="H21" s="3"/>
      <c r="I21" s="3"/>
      <c r="J21" s="4"/>
      <c r="K21" s="3"/>
      <c r="L21" s="7"/>
      <c r="M21" s="23"/>
      <c r="N21" s="42" t="str">
        <f>IFERROR(VLOOKUP(D21&amp;E21&amp;F21&amp;X21,①データ!$D:$G,4,0),"")</f>
        <v/>
      </c>
      <c r="O21" s="31"/>
      <c r="P21" s="31"/>
      <c r="Q21" s="32"/>
      <c r="R21" s="32"/>
      <c r="S21" s="18"/>
      <c r="T21" s="18"/>
      <c r="U21" s="18"/>
      <c r="V21" s="121"/>
      <c r="W21" s="118" t="str">
        <f>IF(M21&gt;=8400000,IF(AND(J21&gt;=DATE(2024,4,1),J21&lt;=DATE(2025,3,31)),VLOOKUP(C21&amp;#REF!,Sheet1!$E$11:$F$16,2,0)+VLOOKUP(D21,Sheet1!$B$2:$C$48,2,0),IF(AND(C21="FCV",J21&gt;=DATE(2025,4,1),J21&lt;=DATE(2026,3,31)),VLOOKUP(C21&amp;#REF!,Sheet1!$T$11:$U$16,2,0)+200000,IF(AND(J21&gt;=DATE(2025,4,1),J21&lt;=DATE(2026,3,31)),VLOOKUP(C21&amp;#REF!,Sheet1!$T$11:$U$16,2,0)+VLOOKUP(D21,Sheet1!$N$2:$R$47,5,0),"")))*0.8,"")</f>
        <v/>
      </c>
      <c r="X21" s="118" t="str">
        <f t="shared" si="0"/>
        <v>R6</v>
      </c>
    </row>
    <row r="22" spans="2:24" ht="30" customHeight="1">
      <c r="B22" s="74">
        <v>11</v>
      </c>
      <c r="C22" s="75"/>
      <c r="D22" s="30"/>
      <c r="E22" s="3"/>
      <c r="F22" s="31"/>
      <c r="G22" s="3"/>
      <c r="H22" s="3"/>
      <c r="I22" s="3"/>
      <c r="J22" s="4"/>
      <c r="K22" s="3"/>
      <c r="L22" s="7"/>
      <c r="M22" s="23"/>
      <c r="N22" s="42" t="str">
        <f>IFERROR(VLOOKUP(D22&amp;E22&amp;F22&amp;X22,①データ!$D:$G,4,0),"")</f>
        <v/>
      </c>
      <c r="O22" s="31"/>
      <c r="P22" s="31"/>
      <c r="Q22" s="32"/>
      <c r="R22" s="32"/>
      <c r="S22" s="18"/>
      <c r="T22" s="18"/>
      <c r="U22" s="18"/>
      <c r="V22" s="121"/>
      <c r="W22" s="118" t="str">
        <f>IF(M22&gt;=8400000,IF(AND(J22&gt;=DATE(2024,4,1),J22&lt;=DATE(2025,3,31)),VLOOKUP(C22&amp;#REF!,Sheet1!$E$11:$F$16,2,0)+VLOOKUP(D22,Sheet1!$B$2:$C$48,2,0),IF(AND(C22="FCV",J22&gt;=DATE(2025,4,1),J22&lt;=DATE(2026,3,31)),VLOOKUP(C22&amp;#REF!,Sheet1!$T$11:$U$16,2,0)+200000,IF(AND(J22&gt;=DATE(2025,4,1),J22&lt;=DATE(2026,3,31)),VLOOKUP(C22&amp;#REF!,Sheet1!$T$11:$U$16,2,0)+VLOOKUP(D22,Sheet1!$N$2:$R$47,5,0),"")))*0.8,"")</f>
        <v/>
      </c>
      <c r="X22" s="118" t="str">
        <f t="shared" si="0"/>
        <v>R6</v>
      </c>
    </row>
    <row r="23" spans="2:24" ht="30" customHeight="1">
      <c r="B23" s="74">
        <v>12</v>
      </c>
      <c r="C23" s="75"/>
      <c r="D23" s="30"/>
      <c r="E23" s="3"/>
      <c r="F23" s="31"/>
      <c r="G23" s="3"/>
      <c r="H23" s="3"/>
      <c r="I23" s="3"/>
      <c r="J23" s="4"/>
      <c r="K23" s="3"/>
      <c r="L23" s="7"/>
      <c r="M23" s="23"/>
      <c r="N23" s="42" t="str">
        <f>IFERROR(VLOOKUP(D23&amp;E23&amp;F23&amp;X23,①データ!$D:$G,4,0),"")</f>
        <v/>
      </c>
      <c r="O23" s="31"/>
      <c r="P23" s="31"/>
      <c r="Q23" s="32"/>
      <c r="R23" s="32"/>
      <c r="S23" s="18"/>
      <c r="T23" s="18"/>
      <c r="U23" s="18"/>
      <c r="V23" s="121"/>
      <c r="W23" s="118" t="str">
        <f>IF(M23&gt;=8400000,IF(AND(J23&gt;=DATE(2024,4,1),J23&lt;=DATE(2025,3,31)),VLOOKUP(C23&amp;#REF!,Sheet1!$E$11:$F$16,2,0)+VLOOKUP(D23,Sheet1!$B$2:$C$48,2,0),IF(AND(C23="FCV",J23&gt;=DATE(2025,4,1),J23&lt;=DATE(2026,3,31)),VLOOKUP(C23&amp;#REF!,Sheet1!$T$11:$U$16,2,0)+200000,IF(AND(J23&gt;=DATE(2025,4,1),J23&lt;=DATE(2026,3,31)),VLOOKUP(C23&amp;#REF!,Sheet1!$T$11:$U$16,2,0)+VLOOKUP(D23,Sheet1!$N$2:$R$47,5,0),"")))*0.8,"")</f>
        <v/>
      </c>
      <c r="X23" s="118" t="str">
        <f t="shared" si="0"/>
        <v>R6</v>
      </c>
    </row>
    <row r="24" spans="2:24" ht="30" customHeight="1">
      <c r="B24" s="74">
        <v>13</v>
      </c>
      <c r="C24" s="75"/>
      <c r="D24" s="30"/>
      <c r="E24" s="3"/>
      <c r="F24" s="31"/>
      <c r="G24" s="3"/>
      <c r="H24" s="3"/>
      <c r="I24" s="3"/>
      <c r="J24" s="4"/>
      <c r="K24" s="3"/>
      <c r="L24" s="7"/>
      <c r="M24" s="23"/>
      <c r="N24" s="42" t="str">
        <f>IFERROR(VLOOKUP(D24&amp;E24&amp;F24&amp;X24,①データ!$D:$G,4,0),"")</f>
        <v/>
      </c>
      <c r="O24" s="31"/>
      <c r="P24" s="31"/>
      <c r="Q24" s="32"/>
      <c r="R24" s="32"/>
      <c r="S24" s="18"/>
      <c r="T24" s="18"/>
      <c r="U24" s="18"/>
      <c r="V24" s="121"/>
      <c r="W24" s="118" t="str">
        <f>IF(M24&gt;=8400000,IF(AND(J24&gt;=DATE(2024,4,1),J24&lt;=DATE(2025,3,31)),VLOOKUP(C24&amp;#REF!,Sheet1!$E$11:$F$16,2,0)+VLOOKUP(D24,Sheet1!$B$2:$C$48,2,0),IF(AND(C24="FCV",J24&gt;=DATE(2025,4,1),J24&lt;=DATE(2026,3,31)),VLOOKUP(C24&amp;#REF!,Sheet1!$T$11:$U$16,2,0)+200000,IF(AND(J24&gt;=DATE(2025,4,1),J24&lt;=DATE(2026,3,31)),VLOOKUP(C24&amp;#REF!,Sheet1!$T$11:$U$16,2,0)+VLOOKUP(D24,Sheet1!$N$2:$R$47,5,0),"")))*0.8,"")</f>
        <v/>
      </c>
      <c r="X24" s="118" t="str">
        <f t="shared" si="0"/>
        <v>R6</v>
      </c>
    </row>
    <row r="25" spans="2:24" ht="30" customHeight="1">
      <c r="B25" s="74">
        <v>14</v>
      </c>
      <c r="C25" s="75"/>
      <c r="D25" s="30"/>
      <c r="E25" s="3"/>
      <c r="F25" s="31"/>
      <c r="G25" s="3"/>
      <c r="H25" s="3"/>
      <c r="I25" s="3"/>
      <c r="J25" s="4"/>
      <c r="K25" s="3"/>
      <c r="L25" s="7"/>
      <c r="M25" s="23"/>
      <c r="N25" s="42" t="str">
        <f>IFERROR(VLOOKUP(D25&amp;E25&amp;F25&amp;X25,①データ!$D:$G,4,0),"")</f>
        <v/>
      </c>
      <c r="O25" s="31"/>
      <c r="P25" s="31"/>
      <c r="Q25" s="32"/>
      <c r="R25" s="32"/>
      <c r="S25" s="18"/>
      <c r="T25" s="18"/>
      <c r="U25" s="18"/>
      <c r="V25" s="121"/>
      <c r="W25" s="118" t="str">
        <f>IF(M25&gt;=8400000,IF(AND(J25&gt;=DATE(2024,4,1),J25&lt;=DATE(2025,3,31)),VLOOKUP(C25&amp;#REF!,Sheet1!$E$11:$F$16,2,0)+VLOOKUP(D25,Sheet1!$B$2:$C$48,2,0),IF(AND(C25="FCV",J25&gt;=DATE(2025,4,1),J25&lt;=DATE(2026,3,31)),VLOOKUP(C25&amp;#REF!,Sheet1!$T$11:$U$16,2,0)+200000,IF(AND(J25&gt;=DATE(2025,4,1),J25&lt;=DATE(2026,3,31)),VLOOKUP(C25&amp;#REF!,Sheet1!$T$11:$U$16,2,0)+VLOOKUP(D25,Sheet1!$N$2:$R$47,5,0),"")))*0.8,"")</f>
        <v/>
      </c>
      <c r="X25" s="118" t="str">
        <f t="shared" si="0"/>
        <v>R6</v>
      </c>
    </row>
    <row r="26" spans="2:24" ht="30" customHeight="1">
      <c r="B26" s="74">
        <v>15</v>
      </c>
      <c r="C26" s="75"/>
      <c r="D26" s="30"/>
      <c r="E26" s="3"/>
      <c r="F26" s="31"/>
      <c r="G26" s="3"/>
      <c r="H26" s="3"/>
      <c r="I26" s="3"/>
      <c r="J26" s="4"/>
      <c r="K26" s="3"/>
      <c r="L26" s="7"/>
      <c r="M26" s="23"/>
      <c r="N26" s="42" t="str">
        <f>IFERROR(VLOOKUP(D26&amp;E26&amp;F26&amp;X26,①データ!$D:$G,4,0),"")</f>
        <v/>
      </c>
      <c r="O26" s="31"/>
      <c r="P26" s="31"/>
      <c r="Q26" s="32"/>
      <c r="R26" s="32"/>
      <c r="S26" s="18"/>
      <c r="T26" s="18"/>
      <c r="U26" s="18"/>
      <c r="V26" s="121"/>
      <c r="W26" s="118" t="str">
        <f>IF(M26&gt;=8400000,IF(AND(J26&gt;=DATE(2024,4,1),J26&lt;=DATE(2025,3,31)),VLOOKUP(C26&amp;#REF!,Sheet1!$E$11:$F$16,2,0)+VLOOKUP(D26,Sheet1!$B$2:$C$48,2,0),IF(AND(C26="FCV",J26&gt;=DATE(2025,4,1),J26&lt;=DATE(2026,3,31)),VLOOKUP(C26&amp;#REF!,Sheet1!$T$11:$U$16,2,0)+200000,IF(AND(J26&gt;=DATE(2025,4,1),J26&lt;=DATE(2026,3,31)),VLOOKUP(C26&amp;#REF!,Sheet1!$T$11:$U$16,2,0)+VLOOKUP(D26,Sheet1!$N$2:$R$47,5,0),"")))*0.8,"")</f>
        <v/>
      </c>
      <c r="X26" s="118" t="str">
        <f t="shared" si="0"/>
        <v>R6</v>
      </c>
    </row>
    <row r="27" spans="2:24" ht="30" customHeight="1">
      <c r="B27" s="74">
        <v>16</v>
      </c>
      <c r="C27" s="75"/>
      <c r="D27" s="30"/>
      <c r="E27" s="3"/>
      <c r="F27" s="31"/>
      <c r="G27" s="3"/>
      <c r="H27" s="3"/>
      <c r="I27" s="3"/>
      <c r="J27" s="4"/>
      <c r="K27" s="3"/>
      <c r="L27" s="7"/>
      <c r="M27" s="23"/>
      <c r="N27" s="42" t="str">
        <f>IFERROR(VLOOKUP(D27&amp;E27&amp;F27&amp;X27,①データ!$D:$G,4,0),"")</f>
        <v/>
      </c>
      <c r="O27" s="31"/>
      <c r="P27" s="31"/>
      <c r="Q27" s="32"/>
      <c r="R27" s="32"/>
      <c r="S27" s="18"/>
      <c r="T27" s="18"/>
      <c r="U27" s="18"/>
      <c r="V27" s="121"/>
      <c r="W27" s="118" t="str">
        <f>IF(M27&gt;=8400000,IF(AND(J27&gt;=DATE(2024,4,1),J27&lt;=DATE(2025,3,31)),VLOOKUP(C27&amp;#REF!,Sheet1!$E$11:$F$16,2,0)+VLOOKUP(D27,Sheet1!$B$2:$C$48,2,0),IF(AND(C27="FCV",J27&gt;=DATE(2025,4,1),J27&lt;=DATE(2026,3,31)),VLOOKUP(C27&amp;#REF!,Sheet1!$T$11:$U$16,2,0)+200000,IF(AND(J27&gt;=DATE(2025,4,1),J27&lt;=DATE(2026,3,31)),VLOOKUP(C27&amp;#REF!,Sheet1!$T$11:$U$16,2,0)+VLOOKUP(D27,Sheet1!$N$2:$R$47,5,0),"")))*0.8,"")</f>
        <v/>
      </c>
      <c r="X27" s="118" t="str">
        <f t="shared" si="0"/>
        <v>R6</v>
      </c>
    </row>
    <row r="28" spans="2:24" ht="30" customHeight="1">
      <c r="B28" s="74">
        <v>17</v>
      </c>
      <c r="C28" s="75"/>
      <c r="D28" s="30"/>
      <c r="E28" s="3"/>
      <c r="F28" s="31"/>
      <c r="G28" s="3"/>
      <c r="H28" s="3"/>
      <c r="I28" s="3"/>
      <c r="J28" s="4"/>
      <c r="K28" s="3"/>
      <c r="L28" s="7"/>
      <c r="M28" s="23"/>
      <c r="N28" s="42" t="str">
        <f>IFERROR(VLOOKUP(D28&amp;E28&amp;F28&amp;X28,①データ!$D:$G,4,0),"")</f>
        <v/>
      </c>
      <c r="O28" s="31"/>
      <c r="P28" s="31"/>
      <c r="Q28" s="32"/>
      <c r="R28" s="32"/>
      <c r="S28" s="18"/>
      <c r="T28" s="18"/>
      <c r="U28" s="18"/>
      <c r="V28" s="121"/>
      <c r="W28" s="118" t="str">
        <f>IF(M28&gt;=8400000,IF(AND(J28&gt;=DATE(2024,4,1),J28&lt;=DATE(2025,3,31)),VLOOKUP(C28&amp;#REF!,Sheet1!$E$11:$F$16,2,0)+VLOOKUP(D28,Sheet1!$B$2:$C$48,2,0),IF(AND(C28="FCV",J28&gt;=DATE(2025,4,1),J28&lt;=DATE(2026,3,31)),VLOOKUP(C28&amp;#REF!,Sheet1!$T$11:$U$16,2,0)+200000,IF(AND(J28&gt;=DATE(2025,4,1),J28&lt;=DATE(2026,3,31)),VLOOKUP(C28&amp;#REF!,Sheet1!$T$11:$U$16,2,0)+VLOOKUP(D28,Sheet1!$N$2:$R$47,5,0),"")))*0.8,"")</f>
        <v/>
      </c>
      <c r="X28" s="118" t="str">
        <f t="shared" si="0"/>
        <v>R6</v>
      </c>
    </row>
    <row r="29" spans="2:24" ht="30" customHeight="1">
      <c r="B29" s="74">
        <v>18</v>
      </c>
      <c r="C29" s="75"/>
      <c r="D29" s="30"/>
      <c r="E29" s="3"/>
      <c r="F29" s="31"/>
      <c r="G29" s="3"/>
      <c r="H29" s="3"/>
      <c r="I29" s="3"/>
      <c r="J29" s="4"/>
      <c r="K29" s="3"/>
      <c r="L29" s="7"/>
      <c r="M29" s="23"/>
      <c r="N29" s="42" t="str">
        <f>IFERROR(VLOOKUP(D29&amp;E29&amp;F29&amp;X29,①データ!$D:$G,4,0),"")</f>
        <v/>
      </c>
      <c r="O29" s="31"/>
      <c r="P29" s="31"/>
      <c r="Q29" s="32"/>
      <c r="R29" s="32"/>
      <c r="S29" s="18"/>
      <c r="T29" s="18"/>
      <c r="U29" s="18"/>
      <c r="V29" s="121"/>
      <c r="W29" s="118" t="str">
        <f>IF(M29&gt;=8400000,IF(AND(J29&gt;=DATE(2024,4,1),J29&lt;=DATE(2025,3,31)),VLOOKUP(C29&amp;#REF!,Sheet1!$E$11:$F$16,2,0)+VLOOKUP(D29,Sheet1!$B$2:$C$48,2,0),IF(AND(C29="FCV",J29&gt;=DATE(2025,4,1),J29&lt;=DATE(2026,3,31)),VLOOKUP(C29&amp;#REF!,Sheet1!$T$11:$U$16,2,0)+200000,IF(AND(J29&gt;=DATE(2025,4,1),J29&lt;=DATE(2026,3,31)),VLOOKUP(C29&amp;#REF!,Sheet1!$T$11:$U$16,2,0)+VLOOKUP(D29,Sheet1!$N$2:$R$47,5,0),"")))*0.8,"")</f>
        <v/>
      </c>
      <c r="X29" s="118" t="str">
        <f t="shared" si="0"/>
        <v>R6</v>
      </c>
    </row>
    <row r="30" spans="2:24" ht="30" customHeight="1">
      <c r="B30" s="74">
        <v>19</v>
      </c>
      <c r="C30" s="75"/>
      <c r="D30" s="30"/>
      <c r="E30" s="3"/>
      <c r="F30" s="31"/>
      <c r="G30" s="1"/>
      <c r="H30" s="3"/>
      <c r="I30" s="1"/>
      <c r="J30" s="2"/>
      <c r="K30" s="1"/>
      <c r="L30" s="7"/>
      <c r="M30" s="23"/>
      <c r="N30" s="42" t="str">
        <f>IFERROR(VLOOKUP(D30&amp;E30&amp;F30&amp;X30,①データ!$D:$G,4,0),"")</f>
        <v/>
      </c>
      <c r="O30" s="31"/>
      <c r="P30" s="31"/>
      <c r="Q30" s="32"/>
      <c r="R30" s="32"/>
      <c r="S30" s="18"/>
      <c r="T30" s="18"/>
      <c r="U30" s="18"/>
      <c r="V30" s="122"/>
      <c r="W30" s="118" t="str">
        <f>IF(M30&gt;=8400000,IF(AND(J30&gt;=DATE(2024,4,1),J30&lt;=DATE(2025,3,31)),VLOOKUP(C30&amp;#REF!,Sheet1!$E$11:$F$16,2,0)+VLOOKUP(D30,Sheet1!$B$2:$C$48,2,0),IF(AND(C30="FCV",J30&gt;=DATE(2025,4,1),J30&lt;=DATE(2026,3,31)),VLOOKUP(C30&amp;#REF!,Sheet1!$T$11:$U$16,2,0)+200000,IF(AND(J30&gt;=DATE(2025,4,1),J30&lt;=DATE(2026,3,31)),VLOOKUP(C30&amp;#REF!,Sheet1!$T$11:$U$16,2,0)+VLOOKUP(D30,Sheet1!$N$2:$R$47,5,0),"")))*0.8,"")</f>
        <v/>
      </c>
      <c r="X30" s="118" t="str">
        <f t="shared" si="0"/>
        <v>R6</v>
      </c>
    </row>
    <row r="31" spans="2:24" ht="30" customHeight="1">
      <c r="B31" s="74">
        <v>20</v>
      </c>
      <c r="C31" s="75"/>
      <c r="D31" s="30"/>
      <c r="E31" s="3"/>
      <c r="F31" s="31"/>
      <c r="G31" s="3"/>
      <c r="H31" s="3"/>
      <c r="I31" s="3"/>
      <c r="J31" s="4"/>
      <c r="K31" s="3"/>
      <c r="L31" s="7"/>
      <c r="M31" s="23"/>
      <c r="N31" s="42" t="str">
        <f>IFERROR(VLOOKUP(D31&amp;E31&amp;F31&amp;X31,①データ!$D:$G,4,0),"")</f>
        <v/>
      </c>
      <c r="O31" s="31"/>
      <c r="P31" s="31"/>
      <c r="Q31" s="32"/>
      <c r="R31" s="32"/>
      <c r="S31" s="18"/>
      <c r="T31" s="18"/>
      <c r="U31" s="18"/>
      <c r="V31" s="121"/>
      <c r="W31" s="118" t="str">
        <f>IF(M31&gt;=8400000,IF(AND(J31&gt;=DATE(2024,4,1),J31&lt;=DATE(2025,3,31)),VLOOKUP(C31&amp;#REF!,Sheet1!$E$11:$F$16,2,0)+VLOOKUP(D31,Sheet1!$B$2:$C$48,2,0),IF(AND(C31="FCV",J31&gt;=DATE(2025,4,1),J31&lt;=DATE(2026,3,31)),VLOOKUP(C31&amp;#REF!,Sheet1!$T$11:$U$16,2,0)+200000,IF(AND(J31&gt;=DATE(2025,4,1),J31&lt;=DATE(2026,3,31)),VLOOKUP(C31&amp;#REF!,Sheet1!$T$11:$U$16,2,0)+VLOOKUP(D31,Sheet1!$N$2:$R$47,5,0),"")))*0.8,"")</f>
        <v/>
      </c>
      <c r="X31" s="118" t="str">
        <f t="shared" si="0"/>
        <v>R6</v>
      </c>
    </row>
    <row r="32" spans="2:24" ht="30" customHeight="1">
      <c r="B32" s="74">
        <v>21</v>
      </c>
      <c r="C32" s="75"/>
      <c r="D32" s="30"/>
      <c r="E32" s="3"/>
      <c r="F32" s="31"/>
      <c r="G32" s="3"/>
      <c r="H32" s="3"/>
      <c r="I32" s="3"/>
      <c r="J32" s="4"/>
      <c r="K32" s="3"/>
      <c r="L32" s="7"/>
      <c r="M32" s="23"/>
      <c r="N32" s="42" t="str">
        <f>IFERROR(VLOOKUP(D32&amp;E32&amp;F32&amp;X32,①データ!$D:$G,4,0),"")</f>
        <v/>
      </c>
      <c r="O32" s="31"/>
      <c r="P32" s="31"/>
      <c r="Q32" s="32"/>
      <c r="R32" s="32"/>
      <c r="S32" s="18"/>
      <c r="T32" s="18"/>
      <c r="U32" s="18"/>
      <c r="V32" s="121"/>
      <c r="W32" s="118" t="str">
        <f>IF(M32&gt;=8400000,IF(AND(J32&gt;=DATE(2024,4,1),J32&lt;=DATE(2025,3,31)),VLOOKUP(C32&amp;#REF!,Sheet1!$E$11:$F$16,2,0)+VLOOKUP(D32,Sheet1!$B$2:$C$48,2,0),IF(AND(C32="FCV",J32&gt;=DATE(2025,4,1),J32&lt;=DATE(2026,3,31)),VLOOKUP(C32&amp;#REF!,Sheet1!$T$11:$U$16,2,0)+200000,IF(AND(J32&gt;=DATE(2025,4,1),J32&lt;=DATE(2026,3,31)),VLOOKUP(C32&amp;#REF!,Sheet1!$T$11:$U$16,2,0)+VLOOKUP(D32,Sheet1!$N$2:$R$47,5,0),"")))*0.8,"")</f>
        <v/>
      </c>
      <c r="X32" s="118" t="str">
        <f t="shared" si="0"/>
        <v>R6</v>
      </c>
    </row>
    <row r="33" spans="2:24" ht="30" customHeight="1">
      <c r="B33" s="74">
        <v>22</v>
      </c>
      <c r="C33" s="75"/>
      <c r="D33" s="30"/>
      <c r="E33" s="3"/>
      <c r="F33" s="31"/>
      <c r="G33" s="3"/>
      <c r="H33" s="3"/>
      <c r="I33" s="3"/>
      <c r="J33" s="4"/>
      <c r="K33" s="3"/>
      <c r="L33" s="7"/>
      <c r="M33" s="23"/>
      <c r="N33" s="42" t="str">
        <f>IFERROR(VLOOKUP(D33&amp;E33&amp;F33&amp;X33,①データ!$D:$G,4,0),"")</f>
        <v/>
      </c>
      <c r="O33" s="31"/>
      <c r="P33" s="31"/>
      <c r="Q33" s="32"/>
      <c r="R33" s="32"/>
      <c r="S33" s="18"/>
      <c r="T33" s="18"/>
      <c r="U33" s="18"/>
      <c r="V33" s="121"/>
      <c r="W33" s="118" t="str">
        <f>IF(M33&gt;=8400000,IF(AND(J33&gt;=DATE(2024,4,1),J33&lt;=DATE(2025,3,31)),VLOOKUP(C33&amp;#REF!,Sheet1!$E$11:$F$16,2,0)+VLOOKUP(D33,Sheet1!$B$2:$C$48,2,0),IF(AND(C33="FCV",J33&gt;=DATE(2025,4,1),J33&lt;=DATE(2026,3,31)),VLOOKUP(C33&amp;#REF!,Sheet1!$T$11:$U$16,2,0)+200000,IF(AND(J33&gt;=DATE(2025,4,1),J33&lt;=DATE(2026,3,31)),VLOOKUP(C33&amp;#REF!,Sheet1!$T$11:$U$16,2,0)+VLOOKUP(D33,Sheet1!$N$2:$R$47,5,0),"")))*0.8,"")</f>
        <v/>
      </c>
      <c r="X33" s="118" t="str">
        <f t="shared" si="0"/>
        <v>R6</v>
      </c>
    </row>
    <row r="34" spans="2:24" ht="30" customHeight="1">
      <c r="B34" s="74">
        <v>23</v>
      </c>
      <c r="C34" s="75"/>
      <c r="D34" s="30"/>
      <c r="E34" s="3"/>
      <c r="F34" s="31"/>
      <c r="G34" s="3"/>
      <c r="H34" s="3"/>
      <c r="I34" s="3"/>
      <c r="J34" s="4"/>
      <c r="K34" s="3"/>
      <c r="L34" s="7"/>
      <c r="M34" s="23"/>
      <c r="N34" s="42" t="str">
        <f>IFERROR(VLOOKUP(D34&amp;E34&amp;F34&amp;X34,①データ!$D:$G,4,0),"")</f>
        <v/>
      </c>
      <c r="O34" s="31"/>
      <c r="P34" s="31"/>
      <c r="Q34" s="32"/>
      <c r="R34" s="32"/>
      <c r="S34" s="18"/>
      <c r="T34" s="18"/>
      <c r="U34" s="18"/>
      <c r="V34" s="121"/>
      <c r="W34" s="118" t="str">
        <f>IF(M34&gt;=8400000,IF(AND(J34&gt;=DATE(2024,4,1),J34&lt;=DATE(2025,3,31)),VLOOKUP(C34&amp;#REF!,Sheet1!$E$11:$F$16,2,0)+VLOOKUP(D34,Sheet1!$B$2:$C$48,2,0),IF(AND(C34="FCV",J34&gt;=DATE(2025,4,1),J34&lt;=DATE(2026,3,31)),VLOOKUP(C34&amp;#REF!,Sheet1!$T$11:$U$16,2,0)+200000,IF(AND(J34&gt;=DATE(2025,4,1),J34&lt;=DATE(2026,3,31)),VLOOKUP(C34&amp;#REF!,Sheet1!$T$11:$U$16,2,0)+VLOOKUP(D34,Sheet1!$N$2:$R$47,5,0),"")))*0.8,"")</f>
        <v/>
      </c>
      <c r="X34" s="118" t="str">
        <f t="shared" si="0"/>
        <v>R6</v>
      </c>
    </row>
    <row r="35" spans="2:24" ht="30" customHeight="1">
      <c r="B35" s="74">
        <v>24</v>
      </c>
      <c r="C35" s="75"/>
      <c r="D35" s="30"/>
      <c r="E35" s="3"/>
      <c r="F35" s="31"/>
      <c r="G35" s="3"/>
      <c r="H35" s="3"/>
      <c r="I35" s="3"/>
      <c r="J35" s="4"/>
      <c r="K35" s="3"/>
      <c r="L35" s="7"/>
      <c r="M35" s="23"/>
      <c r="N35" s="42" t="str">
        <f>IFERROR(VLOOKUP(D35&amp;E35&amp;F35&amp;X35,①データ!$D:$G,4,0),"")</f>
        <v/>
      </c>
      <c r="O35" s="31"/>
      <c r="P35" s="31"/>
      <c r="Q35" s="32"/>
      <c r="R35" s="32"/>
      <c r="S35" s="18"/>
      <c r="T35" s="18"/>
      <c r="U35" s="18"/>
      <c r="V35" s="121"/>
      <c r="W35" s="118" t="str">
        <f>IF(M35&gt;=8400000,IF(AND(J35&gt;=DATE(2024,4,1),J35&lt;=DATE(2025,3,31)),VLOOKUP(C35&amp;#REF!,Sheet1!$E$11:$F$16,2,0)+VLOOKUP(D35,Sheet1!$B$2:$C$48,2,0),IF(AND(C35="FCV",J35&gt;=DATE(2025,4,1),J35&lt;=DATE(2026,3,31)),VLOOKUP(C35&amp;#REF!,Sheet1!$T$11:$U$16,2,0)+200000,IF(AND(J35&gt;=DATE(2025,4,1),J35&lt;=DATE(2026,3,31)),VLOOKUP(C35&amp;#REF!,Sheet1!$T$11:$U$16,2,0)+VLOOKUP(D35,Sheet1!$N$2:$R$47,5,0),"")))*0.8,"")</f>
        <v/>
      </c>
      <c r="X35" s="118" t="str">
        <f t="shared" si="0"/>
        <v>R6</v>
      </c>
    </row>
    <row r="36" spans="2:24" ht="30" customHeight="1">
      <c r="B36" s="74">
        <v>25</v>
      </c>
      <c r="C36" s="75"/>
      <c r="D36" s="30"/>
      <c r="E36" s="3"/>
      <c r="F36" s="31"/>
      <c r="G36" s="3"/>
      <c r="H36" s="3"/>
      <c r="I36" s="3"/>
      <c r="J36" s="4"/>
      <c r="K36" s="3"/>
      <c r="L36" s="7"/>
      <c r="M36" s="23"/>
      <c r="N36" s="42" t="str">
        <f>IFERROR(VLOOKUP(D36&amp;E36&amp;F36&amp;X36,①データ!$D:$G,4,0),"")</f>
        <v/>
      </c>
      <c r="O36" s="31"/>
      <c r="P36" s="31"/>
      <c r="Q36" s="32"/>
      <c r="R36" s="32"/>
      <c r="S36" s="18"/>
      <c r="T36" s="18"/>
      <c r="U36" s="18"/>
      <c r="V36" s="121"/>
      <c r="W36" s="118" t="str">
        <f>IF(M36&gt;=8400000,IF(AND(J36&gt;=DATE(2024,4,1),J36&lt;=DATE(2025,3,31)),VLOOKUP(C36&amp;#REF!,Sheet1!$E$11:$F$16,2,0)+VLOOKUP(D36,Sheet1!$B$2:$C$48,2,0),IF(AND(C36="FCV",J36&gt;=DATE(2025,4,1),J36&lt;=DATE(2026,3,31)),VLOOKUP(C36&amp;#REF!,Sheet1!$T$11:$U$16,2,0)+200000,IF(AND(J36&gt;=DATE(2025,4,1),J36&lt;=DATE(2026,3,31)),VLOOKUP(C36&amp;#REF!,Sheet1!$T$11:$U$16,2,0)+VLOOKUP(D36,Sheet1!$N$2:$R$47,5,0),"")))*0.8,"")</f>
        <v/>
      </c>
      <c r="X36" s="118" t="str">
        <f t="shared" si="0"/>
        <v>R6</v>
      </c>
    </row>
    <row r="37" spans="2:24" ht="30" customHeight="1">
      <c r="B37" s="74">
        <v>26</v>
      </c>
      <c r="C37" s="75"/>
      <c r="D37" s="30"/>
      <c r="E37" s="3"/>
      <c r="F37" s="31"/>
      <c r="G37" s="3"/>
      <c r="H37" s="3"/>
      <c r="I37" s="3"/>
      <c r="J37" s="4"/>
      <c r="K37" s="3"/>
      <c r="L37" s="7"/>
      <c r="M37" s="23"/>
      <c r="N37" s="42" t="str">
        <f>IFERROR(VLOOKUP(D37&amp;E37&amp;F37&amp;X37,①データ!$D:$G,4,0),"")</f>
        <v/>
      </c>
      <c r="O37" s="31"/>
      <c r="P37" s="31"/>
      <c r="Q37" s="32"/>
      <c r="R37" s="32"/>
      <c r="S37" s="18"/>
      <c r="T37" s="18"/>
      <c r="U37" s="18"/>
      <c r="V37" s="121"/>
      <c r="W37" s="118" t="str">
        <f>IF(M37&gt;=8400000,IF(AND(J37&gt;=DATE(2024,4,1),J37&lt;=DATE(2025,3,31)),VLOOKUP(C37&amp;#REF!,Sheet1!$E$11:$F$16,2,0)+VLOOKUP(D37,Sheet1!$B$2:$C$48,2,0),IF(AND(C37="FCV",J37&gt;=DATE(2025,4,1),J37&lt;=DATE(2026,3,31)),VLOOKUP(C37&amp;#REF!,Sheet1!$T$11:$U$16,2,0)+200000,IF(AND(J37&gt;=DATE(2025,4,1),J37&lt;=DATE(2026,3,31)),VLOOKUP(C37&amp;#REF!,Sheet1!$T$11:$U$16,2,0)+VLOOKUP(D37,Sheet1!$N$2:$R$47,5,0),"")))*0.8,"")</f>
        <v/>
      </c>
      <c r="X37" s="118" t="str">
        <f t="shared" si="0"/>
        <v>R6</v>
      </c>
    </row>
    <row r="38" spans="2:24" ht="30" customHeight="1">
      <c r="B38" s="74">
        <v>27</v>
      </c>
      <c r="C38" s="75"/>
      <c r="D38" s="30"/>
      <c r="E38" s="3"/>
      <c r="F38" s="31"/>
      <c r="G38" s="3"/>
      <c r="H38" s="3"/>
      <c r="I38" s="3"/>
      <c r="J38" s="4"/>
      <c r="K38" s="3"/>
      <c r="L38" s="7"/>
      <c r="M38" s="23"/>
      <c r="N38" s="42" t="str">
        <f>IFERROR(VLOOKUP(D38&amp;E38&amp;F38&amp;X38,①データ!$D:$G,4,0),"")</f>
        <v/>
      </c>
      <c r="O38" s="31"/>
      <c r="P38" s="31"/>
      <c r="Q38" s="32"/>
      <c r="R38" s="32"/>
      <c r="S38" s="18"/>
      <c r="T38" s="18"/>
      <c r="U38" s="18"/>
      <c r="V38" s="121"/>
      <c r="W38" s="118" t="str">
        <f>IF(M38&gt;=8400000,IF(AND(J38&gt;=DATE(2024,4,1),J38&lt;=DATE(2025,3,31)),VLOOKUP(C38&amp;#REF!,Sheet1!$E$11:$F$16,2,0)+VLOOKUP(D38,Sheet1!$B$2:$C$48,2,0),IF(AND(C38="FCV",J38&gt;=DATE(2025,4,1),J38&lt;=DATE(2026,3,31)),VLOOKUP(C38&amp;#REF!,Sheet1!$T$11:$U$16,2,0)+200000,IF(AND(J38&gt;=DATE(2025,4,1),J38&lt;=DATE(2026,3,31)),VLOOKUP(C38&amp;#REF!,Sheet1!$T$11:$U$16,2,0)+VLOOKUP(D38,Sheet1!$N$2:$R$47,5,0),"")))*0.8,"")</f>
        <v/>
      </c>
      <c r="X38" s="118" t="str">
        <f t="shared" si="0"/>
        <v>R6</v>
      </c>
    </row>
    <row r="39" spans="2:24" ht="30" customHeight="1">
      <c r="B39" s="74">
        <v>28</v>
      </c>
      <c r="C39" s="75"/>
      <c r="D39" s="30"/>
      <c r="E39" s="3"/>
      <c r="F39" s="31"/>
      <c r="G39" s="3"/>
      <c r="H39" s="3"/>
      <c r="I39" s="3"/>
      <c r="J39" s="4"/>
      <c r="K39" s="3"/>
      <c r="L39" s="7"/>
      <c r="M39" s="23"/>
      <c r="N39" s="42" t="str">
        <f>IFERROR(VLOOKUP(D39&amp;E39&amp;F39&amp;X39,①データ!$D:$G,4,0),"")</f>
        <v/>
      </c>
      <c r="O39" s="31"/>
      <c r="P39" s="31"/>
      <c r="Q39" s="32"/>
      <c r="R39" s="32"/>
      <c r="S39" s="18"/>
      <c r="T39" s="18"/>
      <c r="U39" s="18"/>
      <c r="V39" s="121"/>
      <c r="W39" s="118" t="str">
        <f>IF(M39&gt;=8400000,IF(AND(J39&gt;=DATE(2024,4,1),J39&lt;=DATE(2025,3,31)),VLOOKUP(C39&amp;#REF!,Sheet1!$E$11:$F$16,2,0)+VLOOKUP(D39,Sheet1!$B$2:$C$48,2,0),IF(AND(C39="FCV",J39&gt;=DATE(2025,4,1),J39&lt;=DATE(2026,3,31)),VLOOKUP(C39&amp;#REF!,Sheet1!$T$11:$U$16,2,0)+200000,IF(AND(J39&gt;=DATE(2025,4,1),J39&lt;=DATE(2026,3,31)),VLOOKUP(C39&amp;#REF!,Sheet1!$T$11:$U$16,2,0)+VLOOKUP(D39,Sheet1!$N$2:$R$47,5,0),"")))*0.8,"")</f>
        <v/>
      </c>
      <c r="X39" s="118" t="str">
        <f t="shared" si="0"/>
        <v>R6</v>
      </c>
    </row>
    <row r="40" spans="2:24" ht="30" customHeight="1">
      <c r="B40" s="74">
        <v>29</v>
      </c>
      <c r="C40" s="75"/>
      <c r="D40" s="30"/>
      <c r="E40" s="3"/>
      <c r="F40" s="31"/>
      <c r="G40" s="3"/>
      <c r="H40" s="3"/>
      <c r="I40" s="3"/>
      <c r="J40" s="4"/>
      <c r="K40" s="3"/>
      <c r="L40" s="7"/>
      <c r="M40" s="23"/>
      <c r="N40" s="42" t="str">
        <f>IFERROR(VLOOKUP(D40&amp;E40&amp;F40&amp;X40,①データ!$D:$G,4,0),"")</f>
        <v/>
      </c>
      <c r="O40" s="31"/>
      <c r="P40" s="31"/>
      <c r="Q40" s="32"/>
      <c r="R40" s="32"/>
      <c r="S40" s="18"/>
      <c r="T40" s="18"/>
      <c r="U40" s="18"/>
      <c r="V40" s="121"/>
      <c r="W40" s="118" t="str">
        <f>IF(M40&gt;=8400000,IF(AND(J40&gt;=DATE(2024,4,1),J40&lt;=DATE(2025,3,31)),VLOOKUP(C40&amp;#REF!,Sheet1!$E$11:$F$16,2,0)+VLOOKUP(D40,Sheet1!$B$2:$C$48,2,0),IF(AND(C40="FCV",J40&gt;=DATE(2025,4,1),J40&lt;=DATE(2026,3,31)),VLOOKUP(C40&amp;#REF!,Sheet1!$T$11:$U$16,2,0)+200000,IF(AND(J40&gt;=DATE(2025,4,1),J40&lt;=DATE(2026,3,31)),VLOOKUP(C40&amp;#REF!,Sheet1!$T$11:$U$16,2,0)+VLOOKUP(D40,Sheet1!$N$2:$R$47,5,0),"")))*0.8,"")</f>
        <v/>
      </c>
      <c r="X40" s="118" t="str">
        <f t="shared" si="0"/>
        <v>R6</v>
      </c>
    </row>
    <row r="41" spans="2:24" ht="30" customHeight="1">
      <c r="B41" s="74">
        <v>30</v>
      </c>
      <c r="C41" s="75"/>
      <c r="D41" s="30"/>
      <c r="E41" s="3"/>
      <c r="F41" s="31"/>
      <c r="G41" s="3"/>
      <c r="H41" s="3"/>
      <c r="I41" s="3"/>
      <c r="J41" s="4"/>
      <c r="K41" s="3"/>
      <c r="L41" s="7"/>
      <c r="M41" s="23"/>
      <c r="N41" s="42" t="str">
        <f>IFERROR(VLOOKUP(D41&amp;E41&amp;F41&amp;X41,①データ!$D:$G,4,0),"")</f>
        <v/>
      </c>
      <c r="O41" s="31"/>
      <c r="P41" s="31"/>
      <c r="Q41" s="32"/>
      <c r="R41" s="32"/>
      <c r="S41" s="18"/>
      <c r="T41" s="18"/>
      <c r="U41" s="18"/>
      <c r="V41" s="121"/>
      <c r="W41" s="118" t="str">
        <f>IF(M41&gt;=8400000,IF(AND(J41&gt;=DATE(2024,4,1),J41&lt;=DATE(2025,3,31)),VLOOKUP(C41&amp;#REF!,Sheet1!$E$11:$F$16,2,0)+VLOOKUP(D41,Sheet1!$B$2:$C$48,2,0),IF(AND(C41="FCV",J41&gt;=DATE(2025,4,1),J41&lt;=DATE(2026,3,31)),VLOOKUP(C41&amp;#REF!,Sheet1!$T$11:$U$16,2,0)+200000,IF(AND(J41&gt;=DATE(2025,4,1),J41&lt;=DATE(2026,3,31)),VLOOKUP(C41&amp;#REF!,Sheet1!$T$11:$U$16,2,0)+VLOOKUP(D41,Sheet1!$N$2:$R$47,5,0),"")))*0.8,"")</f>
        <v/>
      </c>
      <c r="X41" s="118" t="str">
        <f t="shared" si="0"/>
        <v>R6</v>
      </c>
    </row>
    <row r="42" spans="2:24" ht="30" customHeight="1">
      <c r="B42" s="74">
        <v>31</v>
      </c>
      <c r="C42" s="75"/>
      <c r="D42" s="30"/>
      <c r="E42" s="3"/>
      <c r="F42" s="31"/>
      <c r="G42" s="3"/>
      <c r="H42" s="3"/>
      <c r="I42" s="3"/>
      <c r="J42" s="4"/>
      <c r="K42" s="3"/>
      <c r="L42" s="7"/>
      <c r="M42" s="23"/>
      <c r="N42" s="42" t="str">
        <f>IFERROR(VLOOKUP(D42&amp;E42&amp;F42&amp;X42,①データ!$D:$G,4,0),"")</f>
        <v/>
      </c>
      <c r="O42" s="31"/>
      <c r="P42" s="31"/>
      <c r="Q42" s="32"/>
      <c r="R42" s="32"/>
      <c r="S42" s="18"/>
      <c r="T42" s="18"/>
      <c r="U42" s="18"/>
      <c r="V42" s="121"/>
      <c r="W42" s="118" t="str">
        <f>IF(M42&gt;=8400000,IF(AND(J42&gt;=DATE(2024,4,1),J42&lt;=DATE(2025,3,31)),VLOOKUP(C42&amp;#REF!,Sheet1!$E$11:$F$16,2,0)+VLOOKUP(D42,Sheet1!$B$2:$C$48,2,0),IF(AND(C42="FCV",J42&gt;=DATE(2025,4,1),J42&lt;=DATE(2026,3,31)),VLOOKUP(C42&amp;#REF!,Sheet1!$T$11:$U$16,2,0)+200000,IF(AND(J42&gt;=DATE(2025,4,1),J42&lt;=DATE(2026,3,31)),VLOOKUP(C42&amp;#REF!,Sheet1!$T$11:$U$16,2,0)+VLOOKUP(D42,Sheet1!$N$2:$R$47,5,0),"")))*0.8,"")</f>
        <v/>
      </c>
      <c r="X42" s="118" t="str">
        <f t="shared" si="0"/>
        <v>R6</v>
      </c>
    </row>
    <row r="43" spans="2:24" ht="30" customHeight="1">
      <c r="B43" s="74">
        <v>32</v>
      </c>
      <c r="C43" s="75"/>
      <c r="D43" s="30"/>
      <c r="E43" s="3"/>
      <c r="F43" s="31"/>
      <c r="G43" s="3"/>
      <c r="H43" s="3"/>
      <c r="I43" s="3"/>
      <c r="J43" s="4"/>
      <c r="K43" s="3"/>
      <c r="L43" s="7"/>
      <c r="M43" s="23"/>
      <c r="N43" s="42" t="str">
        <f>IFERROR(VLOOKUP(D43&amp;E43&amp;F43&amp;X43,①データ!$D:$G,4,0),"")</f>
        <v/>
      </c>
      <c r="O43" s="31"/>
      <c r="P43" s="31"/>
      <c r="Q43" s="32"/>
      <c r="R43" s="32"/>
      <c r="S43" s="18"/>
      <c r="T43" s="18"/>
      <c r="U43" s="18"/>
      <c r="V43" s="121"/>
      <c r="W43" s="118" t="str">
        <f>IF(M43&gt;=8400000,IF(AND(J43&gt;=DATE(2024,4,1),J43&lt;=DATE(2025,3,31)),VLOOKUP(C43&amp;#REF!,Sheet1!$E$11:$F$16,2,0)+VLOOKUP(D43,Sheet1!$B$2:$C$48,2,0),IF(AND(C43="FCV",J43&gt;=DATE(2025,4,1),J43&lt;=DATE(2026,3,31)),VLOOKUP(C43&amp;#REF!,Sheet1!$T$11:$U$16,2,0)+200000,IF(AND(J43&gt;=DATE(2025,4,1),J43&lt;=DATE(2026,3,31)),VLOOKUP(C43&amp;#REF!,Sheet1!$T$11:$U$16,2,0)+VLOOKUP(D43,Sheet1!$N$2:$R$47,5,0),"")))*0.8,"")</f>
        <v/>
      </c>
      <c r="X43" s="118" t="str">
        <f t="shared" si="0"/>
        <v>R6</v>
      </c>
    </row>
    <row r="44" spans="2:24" ht="30" customHeight="1">
      <c r="B44" s="74">
        <v>33</v>
      </c>
      <c r="C44" s="75"/>
      <c r="D44" s="30"/>
      <c r="E44" s="3"/>
      <c r="F44" s="31"/>
      <c r="G44" s="3"/>
      <c r="H44" s="3"/>
      <c r="I44" s="3"/>
      <c r="J44" s="4"/>
      <c r="K44" s="3"/>
      <c r="L44" s="7"/>
      <c r="M44" s="23"/>
      <c r="N44" s="42" t="str">
        <f>IFERROR(VLOOKUP(D44&amp;E44&amp;F44&amp;X44,①データ!$D:$G,4,0),"")</f>
        <v/>
      </c>
      <c r="O44" s="31"/>
      <c r="P44" s="31"/>
      <c r="Q44" s="32"/>
      <c r="R44" s="32"/>
      <c r="S44" s="18"/>
      <c r="T44" s="18"/>
      <c r="U44" s="18"/>
      <c r="V44" s="121"/>
      <c r="W44" s="118" t="str">
        <f>IF(M44&gt;=8400000,IF(AND(J44&gt;=DATE(2024,4,1),J44&lt;=DATE(2025,3,31)),VLOOKUP(C44&amp;#REF!,Sheet1!$E$11:$F$16,2,0)+VLOOKUP(D44,Sheet1!$B$2:$C$48,2,0),IF(AND(C44="FCV",J44&gt;=DATE(2025,4,1),J44&lt;=DATE(2026,3,31)),VLOOKUP(C44&amp;#REF!,Sheet1!$T$11:$U$16,2,0)+200000,IF(AND(J44&gt;=DATE(2025,4,1),J44&lt;=DATE(2026,3,31)),VLOOKUP(C44&amp;#REF!,Sheet1!$T$11:$U$16,2,0)+VLOOKUP(D44,Sheet1!$N$2:$R$47,5,0),"")))*0.8,"")</f>
        <v/>
      </c>
      <c r="X44" s="118" t="str">
        <f t="shared" si="0"/>
        <v>R6</v>
      </c>
    </row>
    <row r="45" spans="2:24" ht="30" customHeight="1">
      <c r="B45" s="74">
        <v>34</v>
      </c>
      <c r="C45" s="75"/>
      <c r="D45" s="30"/>
      <c r="E45" s="3"/>
      <c r="F45" s="31"/>
      <c r="G45" s="3"/>
      <c r="H45" s="3"/>
      <c r="I45" s="3"/>
      <c r="J45" s="4"/>
      <c r="K45" s="3"/>
      <c r="L45" s="7"/>
      <c r="M45" s="23"/>
      <c r="N45" s="42" t="str">
        <f>IFERROR(VLOOKUP(D45&amp;E45&amp;F45&amp;X45,①データ!$D:$G,4,0),"")</f>
        <v/>
      </c>
      <c r="O45" s="31"/>
      <c r="P45" s="31"/>
      <c r="Q45" s="32"/>
      <c r="R45" s="32"/>
      <c r="S45" s="18"/>
      <c r="T45" s="18"/>
      <c r="U45" s="18"/>
      <c r="V45" s="121"/>
      <c r="W45" s="118" t="str">
        <f>IF(M45&gt;=8400000,IF(AND(J45&gt;=DATE(2024,4,1),J45&lt;=DATE(2025,3,31)),VLOOKUP(C45&amp;#REF!,Sheet1!$E$11:$F$16,2,0)+VLOOKUP(D45,Sheet1!$B$2:$C$48,2,0),IF(AND(C45="FCV",J45&gt;=DATE(2025,4,1),J45&lt;=DATE(2026,3,31)),VLOOKUP(C45&amp;#REF!,Sheet1!$T$11:$U$16,2,0)+200000,IF(AND(J45&gt;=DATE(2025,4,1),J45&lt;=DATE(2026,3,31)),VLOOKUP(C45&amp;#REF!,Sheet1!$T$11:$U$16,2,0)+VLOOKUP(D45,Sheet1!$N$2:$R$47,5,0),"")))*0.8,"")</f>
        <v/>
      </c>
      <c r="X45" s="118" t="str">
        <f t="shared" si="0"/>
        <v>R6</v>
      </c>
    </row>
    <row r="46" spans="2:24" ht="30" customHeight="1">
      <c r="B46" s="74">
        <v>35</v>
      </c>
      <c r="C46" s="75"/>
      <c r="D46" s="30"/>
      <c r="E46" s="3"/>
      <c r="F46" s="31"/>
      <c r="G46" s="3"/>
      <c r="H46" s="3"/>
      <c r="I46" s="3"/>
      <c r="J46" s="4"/>
      <c r="K46" s="3"/>
      <c r="L46" s="7"/>
      <c r="M46" s="23"/>
      <c r="N46" s="42" t="str">
        <f>IFERROR(VLOOKUP(D46&amp;E46&amp;F46&amp;X46,①データ!$D:$G,4,0),"")</f>
        <v/>
      </c>
      <c r="O46" s="31"/>
      <c r="P46" s="31"/>
      <c r="Q46" s="32"/>
      <c r="R46" s="32"/>
      <c r="S46" s="18"/>
      <c r="T46" s="18"/>
      <c r="U46" s="18"/>
      <c r="V46" s="121"/>
      <c r="W46" s="118" t="str">
        <f>IF(M46&gt;=8400000,IF(AND(J46&gt;=DATE(2024,4,1),J46&lt;=DATE(2025,3,31)),VLOOKUP(C46&amp;#REF!,Sheet1!$E$11:$F$16,2,0)+VLOOKUP(D46,Sheet1!$B$2:$C$48,2,0),IF(AND(C46="FCV",J46&gt;=DATE(2025,4,1),J46&lt;=DATE(2026,3,31)),VLOOKUP(C46&amp;#REF!,Sheet1!$T$11:$U$16,2,0)+200000,IF(AND(J46&gt;=DATE(2025,4,1),J46&lt;=DATE(2026,3,31)),VLOOKUP(C46&amp;#REF!,Sheet1!$T$11:$U$16,2,0)+VLOOKUP(D46,Sheet1!$N$2:$R$47,5,0),"")))*0.8,"")</f>
        <v/>
      </c>
      <c r="X46" s="118" t="str">
        <f t="shared" si="0"/>
        <v>R6</v>
      </c>
    </row>
    <row r="47" spans="2:24" ht="30" customHeight="1">
      <c r="B47" s="74">
        <v>36</v>
      </c>
      <c r="C47" s="75"/>
      <c r="D47" s="30"/>
      <c r="E47" s="3"/>
      <c r="F47" s="31"/>
      <c r="G47" s="3"/>
      <c r="H47" s="3"/>
      <c r="I47" s="3"/>
      <c r="J47" s="4"/>
      <c r="K47" s="3"/>
      <c r="L47" s="7"/>
      <c r="M47" s="23"/>
      <c r="N47" s="42" t="str">
        <f>IFERROR(VLOOKUP(D47&amp;E47&amp;F47&amp;X47,①データ!$D:$G,4,0),"")</f>
        <v/>
      </c>
      <c r="O47" s="31"/>
      <c r="P47" s="31"/>
      <c r="Q47" s="32"/>
      <c r="R47" s="32"/>
      <c r="S47" s="18"/>
      <c r="T47" s="18"/>
      <c r="U47" s="18"/>
      <c r="V47" s="121"/>
      <c r="W47" s="118" t="str">
        <f>IF(M47&gt;=8400000,IF(AND(J47&gt;=DATE(2024,4,1),J47&lt;=DATE(2025,3,31)),VLOOKUP(C47&amp;#REF!,Sheet1!$E$11:$F$16,2,0)+VLOOKUP(D47,Sheet1!$B$2:$C$48,2,0),IF(AND(C47="FCV",J47&gt;=DATE(2025,4,1),J47&lt;=DATE(2026,3,31)),VLOOKUP(C47&amp;#REF!,Sheet1!$T$11:$U$16,2,0)+200000,IF(AND(J47&gt;=DATE(2025,4,1),J47&lt;=DATE(2026,3,31)),VLOOKUP(C47&amp;#REF!,Sheet1!$T$11:$U$16,2,0)+VLOOKUP(D47,Sheet1!$N$2:$R$47,5,0),"")))*0.8,"")</f>
        <v/>
      </c>
      <c r="X47" s="118" t="str">
        <f t="shared" si="0"/>
        <v>R6</v>
      </c>
    </row>
    <row r="48" spans="2:24" ht="30" customHeight="1">
      <c r="B48" s="74">
        <v>37</v>
      </c>
      <c r="C48" s="75"/>
      <c r="D48" s="30"/>
      <c r="E48" s="3"/>
      <c r="F48" s="31"/>
      <c r="G48" s="3"/>
      <c r="H48" s="3"/>
      <c r="I48" s="3"/>
      <c r="J48" s="4"/>
      <c r="K48" s="3"/>
      <c r="L48" s="7"/>
      <c r="M48" s="23"/>
      <c r="N48" s="42" t="str">
        <f>IFERROR(VLOOKUP(D48&amp;E48&amp;F48&amp;X48,①データ!$D:$G,4,0),"")</f>
        <v/>
      </c>
      <c r="O48" s="31"/>
      <c r="P48" s="31"/>
      <c r="Q48" s="32"/>
      <c r="R48" s="32"/>
      <c r="S48" s="18"/>
      <c r="T48" s="18"/>
      <c r="U48" s="18"/>
      <c r="V48" s="121"/>
      <c r="W48" s="118" t="str">
        <f>IF(M48&gt;=8400000,IF(AND(J48&gt;=DATE(2024,4,1),J48&lt;=DATE(2025,3,31)),VLOOKUP(C48&amp;#REF!,Sheet1!$E$11:$F$16,2,0)+VLOOKUP(D48,Sheet1!$B$2:$C$48,2,0),IF(AND(C48="FCV",J48&gt;=DATE(2025,4,1),J48&lt;=DATE(2026,3,31)),VLOOKUP(C48&amp;#REF!,Sheet1!$T$11:$U$16,2,0)+200000,IF(AND(J48&gt;=DATE(2025,4,1),J48&lt;=DATE(2026,3,31)),VLOOKUP(C48&amp;#REF!,Sheet1!$T$11:$U$16,2,0)+VLOOKUP(D48,Sheet1!$N$2:$R$47,5,0),"")))*0.8,"")</f>
        <v/>
      </c>
      <c r="X48" s="118" t="str">
        <f t="shared" si="0"/>
        <v>R6</v>
      </c>
    </row>
    <row r="49" spans="2:24" ht="30" customHeight="1">
      <c r="B49" s="74">
        <v>38</v>
      </c>
      <c r="C49" s="75"/>
      <c r="D49" s="30"/>
      <c r="E49" s="3"/>
      <c r="F49" s="31"/>
      <c r="G49" s="3"/>
      <c r="H49" s="3"/>
      <c r="I49" s="3"/>
      <c r="J49" s="4"/>
      <c r="K49" s="3"/>
      <c r="L49" s="7"/>
      <c r="M49" s="23"/>
      <c r="N49" s="42" t="str">
        <f>IFERROR(VLOOKUP(D49&amp;E49&amp;F49&amp;X49,①データ!$D:$G,4,0),"")</f>
        <v/>
      </c>
      <c r="O49" s="31"/>
      <c r="P49" s="31"/>
      <c r="Q49" s="32"/>
      <c r="R49" s="32"/>
      <c r="S49" s="18"/>
      <c r="T49" s="18"/>
      <c r="U49" s="18"/>
      <c r="V49" s="121"/>
      <c r="W49" s="118" t="str">
        <f>IF(M49&gt;=8400000,IF(AND(J49&gt;=DATE(2024,4,1),J49&lt;=DATE(2025,3,31)),VLOOKUP(C49&amp;#REF!,Sheet1!$E$11:$F$16,2,0)+VLOOKUP(D49,Sheet1!$B$2:$C$48,2,0),IF(AND(C49="FCV",J49&gt;=DATE(2025,4,1),J49&lt;=DATE(2026,3,31)),VLOOKUP(C49&amp;#REF!,Sheet1!$T$11:$U$16,2,0)+200000,IF(AND(J49&gt;=DATE(2025,4,1),J49&lt;=DATE(2026,3,31)),VLOOKUP(C49&amp;#REF!,Sheet1!$T$11:$U$16,2,0)+VLOOKUP(D49,Sheet1!$N$2:$R$47,5,0),"")))*0.8,"")</f>
        <v/>
      </c>
      <c r="X49" s="118" t="str">
        <f t="shared" si="0"/>
        <v>R6</v>
      </c>
    </row>
    <row r="50" spans="2:24" ht="30" customHeight="1">
      <c r="B50" s="74">
        <v>39</v>
      </c>
      <c r="C50" s="75"/>
      <c r="D50" s="30"/>
      <c r="E50" s="3"/>
      <c r="F50" s="31"/>
      <c r="G50" s="3"/>
      <c r="H50" s="3"/>
      <c r="I50" s="3"/>
      <c r="J50" s="4"/>
      <c r="K50" s="3"/>
      <c r="L50" s="7"/>
      <c r="M50" s="23"/>
      <c r="N50" s="42" t="str">
        <f>IFERROR(VLOOKUP(D50&amp;E50&amp;F50&amp;X50,①データ!$D:$G,4,0),"")</f>
        <v/>
      </c>
      <c r="O50" s="31"/>
      <c r="P50" s="31"/>
      <c r="Q50" s="32"/>
      <c r="R50" s="32"/>
      <c r="S50" s="18"/>
      <c r="T50" s="18"/>
      <c r="U50" s="18"/>
      <c r="V50" s="121"/>
      <c r="W50" s="118" t="str">
        <f>IF(M50&gt;=8400000,IF(AND(J50&gt;=DATE(2024,4,1),J50&lt;=DATE(2025,3,31)),VLOOKUP(C50&amp;#REF!,Sheet1!$E$11:$F$16,2,0)+VLOOKUP(D50,Sheet1!$B$2:$C$48,2,0),IF(AND(C50="FCV",J50&gt;=DATE(2025,4,1),J50&lt;=DATE(2026,3,31)),VLOOKUP(C50&amp;#REF!,Sheet1!$T$11:$U$16,2,0)+200000,IF(AND(J50&gt;=DATE(2025,4,1),J50&lt;=DATE(2026,3,31)),VLOOKUP(C50&amp;#REF!,Sheet1!$T$11:$U$16,2,0)+VLOOKUP(D50,Sheet1!$N$2:$R$47,5,0),"")))*0.8,"")</f>
        <v/>
      </c>
      <c r="X50" s="118" t="str">
        <f t="shared" si="0"/>
        <v>R6</v>
      </c>
    </row>
    <row r="51" spans="2:24" ht="30" customHeight="1">
      <c r="B51" s="74">
        <v>40</v>
      </c>
      <c r="C51" s="75"/>
      <c r="D51" s="30"/>
      <c r="E51" s="3"/>
      <c r="F51" s="31"/>
      <c r="G51" s="3"/>
      <c r="H51" s="3"/>
      <c r="I51" s="3"/>
      <c r="J51" s="4"/>
      <c r="K51" s="3"/>
      <c r="L51" s="7"/>
      <c r="M51" s="23"/>
      <c r="N51" s="42" t="str">
        <f>IFERROR(VLOOKUP(D51&amp;E51&amp;F51&amp;X51,①データ!$D:$G,4,0),"")</f>
        <v/>
      </c>
      <c r="O51" s="31"/>
      <c r="P51" s="31"/>
      <c r="Q51" s="32"/>
      <c r="R51" s="32"/>
      <c r="S51" s="18"/>
      <c r="T51" s="18"/>
      <c r="U51" s="18"/>
      <c r="V51" s="121"/>
      <c r="W51" s="118" t="str">
        <f>IF(M51&gt;=8400000,IF(AND(J51&gt;=DATE(2024,4,1),J51&lt;=DATE(2025,3,31)),VLOOKUP(C51&amp;#REF!,Sheet1!$E$11:$F$16,2,0)+VLOOKUP(D51,Sheet1!$B$2:$C$48,2,0),IF(AND(C51="FCV",J51&gt;=DATE(2025,4,1),J51&lt;=DATE(2026,3,31)),VLOOKUP(C51&amp;#REF!,Sheet1!$T$11:$U$16,2,0)+200000,IF(AND(J51&gt;=DATE(2025,4,1),J51&lt;=DATE(2026,3,31)),VLOOKUP(C51&amp;#REF!,Sheet1!$T$11:$U$16,2,0)+VLOOKUP(D51,Sheet1!$N$2:$R$47,5,0),"")))*0.8,"")</f>
        <v/>
      </c>
      <c r="X51" s="118" t="str">
        <f t="shared" si="0"/>
        <v>R6</v>
      </c>
    </row>
    <row r="52" spans="2:24" ht="30" customHeight="1">
      <c r="B52" s="74">
        <v>41</v>
      </c>
      <c r="C52" s="75"/>
      <c r="D52" s="30"/>
      <c r="E52" s="3"/>
      <c r="F52" s="31"/>
      <c r="G52" s="3"/>
      <c r="H52" s="3"/>
      <c r="I52" s="3"/>
      <c r="J52" s="4"/>
      <c r="K52" s="3"/>
      <c r="L52" s="7"/>
      <c r="M52" s="23"/>
      <c r="N52" s="42" t="str">
        <f>IFERROR(VLOOKUP(D52&amp;E52&amp;F52&amp;X52,①データ!$D:$G,4,0),"")</f>
        <v/>
      </c>
      <c r="O52" s="31"/>
      <c r="P52" s="31"/>
      <c r="Q52" s="32"/>
      <c r="R52" s="32"/>
      <c r="S52" s="18"/>
      <c r="T52" s="18"/>
      <c r="U52" s="18"/>
      <c r="V52" s="121"/>
      <c r="W52" s="118" t="str">
        <f>IF(M52&gt;=8400000,IF(AND(J52&gt;=DATE(2024,4,1),J52&lt;=DATE(2025,3,31)),VLOOKUP(C52&amp;#REF!,Sheet1!$E$11:$F$16,2,0)+VLOOKUP(D52,Sheet1!$B$2:$C$48,2,0),IF(AND(C52="FCV",J52&gt;=DATE(2025,4,1),J52&lt;=DATE(2026,3,31)),VLOOKUP(C52&amp;#REF!,Sheet1!$T$11:$U$16,2,0)+200000,IF(AND(J52&gt;=DATE(2025,4,1),J52&lt;=DATE(2026,3,31)),VLOOKUP(C52&amp;#REF!,Sheet1!$T$11:$U$16,2,0)+VLOOKUP(D52,Sheet1!$N$2:$R$47,5,0),"")))*0.8,"")</f>
        <v/>
      </c>
      <c r="X52" s="118" t="str">
        <f t="shared" si="0"/>
        <v>R6</v>
      </c>
    </row>
    <row r="53" spans="2:24" ht="30" customHeight="1">
      <c r="B53" s="74">
        <v>42</v>
      </c>
      <c r="C53" s="75"/>
      <c r="D53" s="30"/>
      <c r="E53" s="3"/>
      <c r="F53" s="31"/>
      <c r="G53" s="3"/>
      <c r="H53" s="3"/>
      <c r="I53" s="3"/>
      <c r="J53" s="4"/>
      <c r="K53" s="3"/>
      <c r="L53" s="7"/>
      <c r="M53" s="23"/>
      <c r="N53" s="42" t="str">
        <f>IFERROR(VLOOKUP(D53&amp;E53&amp;F53&amp;X53,①データ!$D:$G,4,0),"")</f>
        <v/>
      </c>
      <c r="O53" s="31"/>
      <c r="P53" s="31"/>
      <c r="Q53" s="32"/>
      <c r="R53" s="32"/>
      <c r="S53" s="18"/>
      <c r="T53" s="18"/>
      <c r="U53" s="18"/>
      <c r="V53" s="121"/>
      <c r="W53" s="118" t="str">
        <f>IF(M53&gt;=8400000,IF(AND(J53&gt;=DATE(2024,4,1),J53&lt;=DATE(2025,3,31)),VLOOKUP(C53&amp;#REF!,Sheet1!$E$11:$F$16,2,0)+VLOOKUP(D53,Sheet1!$B$2:$C$48,2,0),IF(AND(C53="FCV",J53&gt;=DATE(2025,4,1),J53&lt;=DATE(2026,3,31)),VLOOKUP(C53&amp;#REF!,Sheet1!$T$11:$U$16,2,0)+200000,IF(AND(J53&gt;=DATE(2025,4,1),J53&lt;=DATE(2026,3,31)),VLOOKUP(C53&amp;#REF!,Sheet1!$T$11:$U$16,2,0)+VLOOKUP(D53,Sheet1!$N$2:$R$47,5,0),"")))*0.8,"")</f>
        <v/>
      </c>
      <c r="X53" s="118" t="str">
        <f t="shared" si="0"/>
        <v>R6</v>
      </c>
    </row>
    <row r="54" spans="2:24" ht="30" customHeight="1">
      <c r="B54" s="74">
        <v>43</v>
      </c>
      <c r="C54" s="75"/>
      <c r="D54" s="30"/>
      <c r="E54" s="3"/>
      <c r="F54" s="31"/>
      <c r="G54" s="3"/>
      <c r="H54" s="3"/>
      <c r="I54" s="3"/>
      <c r="J54" s="4"/>
      <c r="K54" s="3"/>
      <c r="L54" s="7"/>
      <c r="M54" s="23"/>
      <c r="N54" s="42" t="str">
        <f>IFERROR(VLOOKUP(D54&amp;E54&amp;F54&amp;X54,①データ!$D:$G,4,0),"")</f>
        <v/>
      </c>
      <c r="O54" s="31"/>
      <c r="P54" s="31"/>
      <c r="Q54" s="32"/>
      <c r="R54" s="32"/>
      <c r="S54" s="18"/>
      <c r="T54" s="18"/>
      <c r="U54" s="18"/>
      <c r="V54" s="121"/>
      <c r="W54" s="118" t="str">
        <f>IF(M54&gt;=8400000,IF(AND(J54&gt;=DATE(2024,4,1),J54&lt;=DATE(2025,3,31)),VLOOKUP(C54&amp;#REF!,Sheet1!$E$11:$F$16,2,0)+VLOOKUP(D54,Sheet1!$B$2:$C$48,2,0),IF(AND(C54="FCV",J54&gt;=DATE(2025,4,1),J54&lt;=DATE(2026,3,31)),VLOOKUP(C54&amp;#REF!,Sheet1!$T$11:$U$16,2,0)+200000,IF(AND(J54&gt;=DATE(2025,4,1),J54&lt;=DATE(2026,3,31)),VLOOKUP(C54&amp;#REF!,Sheet1!$T$11:$U$16,2,0)+VLOOKUP(D54,Sheet1!$N$2:$R$47,5,0),"")))*0.8,"")</f>
        <v/>
      </c>
      <c r="X54" s="118" t="str">
        <f t="shared" si="0"/>
        <v>R6</v>
      </c>
    </row>
    <row r="55" spans="2:24" ht="30" customHeight="1">
      <c r="B55" s="74">
        <v>44</v>
      </c>
      <c r="C55" s="75"/>
      <c r="D55" s="30"/>
      <c r="E55" s="3"/>
      <c r="F55" s="31"/>
      <c r="G55" s="3"/>
      <c r="H55" s="3"/>
      <c r="I55" s="3"/>
      <c r="J55" s="4"/>
      <c r="K55" s="3"/>
      <c r="L55" s="7"/>
      <c r="M55" s="23"/>
      <c r="N55" s="42" t="str">
        <f>IFERROR(VLOOKUP(D55&amp;E55&amp;F55&amp;X55,①データ!$D:$G,4,0),"")</f>
        <v/>
      </c>
      <c r="O55" s="31"/>
      <c r="P55" s="31"/>
      <c r="Q55" s="32"/>
      <c r="R55" s="32"/>
      <c r="S55" s="18"/>
      <c r="T55" s="18"/>
      <c r="U55" s="18"/>
      <c r="V55" s="121"/>
      <c r="W55" s="118" t="str">
        <f>IF(M55&gt;=8400000,IF(AND(J55&gt;=DATE(2024,4,1),J55&lt;=DATE(2025,3,31)),VLOOKUP(C55&amp;#REF!,Sheet1!$E$11:$F$16,2,0)+VLOOKUP(D55,Sheet1!$B$2:$C$48,2,0),IF(AND(C55="FCV",J55&gt;=DATE(2025,4,1),J55&lt;=DATE(2026,3,31)),VLOOKUP(C55&amp;#REF!,Sheet1!$T$11:$U$16,2,0)+200000,IF(AND(J55&gt;=DATE(2025,4,1),J55&lt;=DATE(2026,3,31)),VLOOKUP(C55&amp;#REF!,Sheet1!$T$11:$U$16,2,0)+VLOOKUP(D55,Sheet1!$N$2:$R$47,5,0),"")))*0.8,"")</f>
        <v/>
      </c>
      <c r="X55" s="118" t="str">
        <f t="shared" si="0"/>
        <v>R6</v>
      </c>
    </row>
    <row r="56" spans="2:24" ht="30" customHeight="1">
      <c r="B56" s="74">
        <v>45</v>
      </c>
      <c r="C56" s="75"/>
      <c r="D56" s="30"/>
      <c r="E56" s="3"/>
      <c r="F56" s="31"/>
      <c r="G56" s="3"/>
      <c r="H56" s="3"/>
      <c r="I56" s="3"/>
      <c r="J56" s="4"/>
      <c r="K56" s="3"/>
      <c r="L56" s="7"/>
      <c r="M56" s="23"/>
      <c r="N56" s="42" t="str">
        <f>IFERROR(VLOOKUP(D56&amp;E56&amp;F56&amp;X56,①データ!$D:$G,4,0),"")</f>
        <v/>
      </c>
      <c r="O56" s="31"/>
      <c r="P56" s="31"/>
      <c r="Q56" s="32"/>
      <c r="R56" s="32"/>
      <c r="S56" s="18"/>
      <c r="T56" s="18"/>
      <c r="U56" s="18"/>
      <c r="V56" s="121"/>
      <c r="W56" s="118" t="str">
        <f>IF(M56&gt;=8400000,IF(AND(J56&gt;=DATE(2024,4,1),J56&lt;=DATE(2025,3,31)),VLOOKUP(C56&amp;#REF!,Sheet1!$E$11:$F$16,2,0)+VLOOKUP(D56,Sheet1!$B$2:$C$48,2,0),IF(AND(C56="FCV",J56&gt;=DATE(2025,4,1),J56&lt;=DATE(2026,3,31)),VLOOKUP(C56&amp;#REF!,Sheet1!$T$11:$U$16,2,0)+200000,IF(AND(J56&gt;=DATE(2025,4,1),J56&lt;=DATE(2026,3,31)),VLOOKUP(C56&amp;#REF!,Sheet1!$T$11:$U$16,2,0)+VLOOKUP(D56,Sheet1!$N$2:$R$47,5,0),"")))*0.8,"")</f>
        <v/>
      </c>
      <c r="X56" s="118" t="str">
        <f t="shared" si="0"/>
        <v>R6</v>
      </c>
    </row>
    <row r="57" spans="2:24" ht="30" customHeight="1">
      <c r="B57" s="74">
        <v>46</v>
      </c>
      <c r="C57" s="75"/>
      <c r="D57" s="30"/>
      <c r="E57" s="3"/>
      <c r="F57" s="31"/>
      <c r="G57" s="3"/>
      <c r="H57" s="3"/>
      <c r="I57" s="3"/>
      <c r="J57" s="4"/>
      <c r="K57" s="3"/>
      <c r="L57" s="7"/>
      <c r="M57" s="23"/>
      <c r="N57" s="42" t="str">
        <f>IFERROR(VLOOKUP(D57&amp;E57&amp;F57&amp;X57,①データ!$D:$G,4,0),"")</f>
        <v/>
      </c>
      <c r="O57" s="31"/>
      <c r="P57" s="31"/>
      <c r="Q57" s="32"/>
      <c r="R57" s="32"/>
      <c r="S57" s="18"/>
      <c r="T57" s="18"/>
      <c r="U57" s="18"/>
      <c r="V57" s="121"/>
      <c r="W57" s="118" t="str">
        <f>IF(M57&gt;=8400000,IF(AND(J57&gt;=DATE(2024,4,1),J57&lt;=DATE(2025,3,31)),VLOOKUP(C57&amp;#REF!,Sheet1!$E$11:$F$16,2,0)+VLOOKUP(D57,Sheet1!$B$2:$C$48,2,0),IF(AND(C57="FCV",J57&gt;=DATE(2025,4,1),J57&lt;=DATE(2026,3,31)),VLOOKUP(C57&amp;#REF!,Sheet1!$T$11:$U$16,2,0)+200000,IF(AND(J57&gt;=DATE(2025,4,1),J57&lt;=DATE(2026,3,31)),VLOOKUP(C57&amp;#REF!,Sheet1!$T$11:$U$16,2,0)+VLOOKUP(D57,Sheet1!$N$2:$R$47,5,0),"")))*0.8,"")</f>
        <v/>
      </c>
      <c r="X57" s="118" t="str">
        <f t="shared" si="0"/>
        <v>R6</v>
      </c>
    </row>
    <row r="58" spans="2:24" ht="30" customHeight="1">
      <c r="B58" s="74">
        <v>47</v>
      </c>
      <c r="C58" s="75"/>
      <c r="D58" s="30"/>
      <c r="E58" s="3"/>
      <c r="F58" s="31"/>
      <c r="G58" s="3"/>
      <c r="H58" s="3"/>
      <c r="I58" s="3"/>
      <c r="J58" s="4"/>
      <c r="K58" s="3"/>
      <c r="L58" s="7"/>
      <c r="M58" s="23"/>
      <c r="N58" s="42" t="str">
        <f>IFERROR(VLOOKUP(D58&amp;E58&amp;F58&amp;X58,①データ!$D:$G,4,0),"")</f>
        <v/>
      </c>
      <c r="O58" s="31"/>
      <c r="P58" s="31"/>
      <c r="Q58" s="32"/>
      <c r="R58" s="32"/>
      <c r="S58" s="18"/>
      <c r="T58" s="18"/>
      <c r="U58" s="18"/>
      <c r="V58" s="121"/>
      <c r="W58" s="118" t="str">
        <f>IF(M58&gt;=8400000,IF(AND(J58&gt;=DATE(2024,4,1),J58&lt;=DATE(2025,3,31)),VLOOKUP(C58&amp;#REF!,Sheet1!$E$11:$F$16,2,0)+VLOOKUP(D58,Sheet1!$B$2:$C$48,2,0),IF(AND(C58="FCV",J58&gt;=DATE(2025,4,1),J58&lt;=DATE(2026,3,31)),VLOOKUP(C58&amp;#REF!,Sheet1!$T$11:$U$16,2,0)+200000,IF(AND(J58&gt;=DATE(2025,4,1),J58&lt;=DATE(2026,3,31)),VLOOKUP(C58&amp;#REF!,Sheet1!$T$11:$U$16,2,0)+VLOOKUP(D58,Sheet1!$N$2:$R$47,5,0),"")))*0.8,"")</f>
        <v/>
      </c>
      <c r="X58" s="118" t="str">
        <f t="shared" si="0"/>
        <v>R6</v>
      </c>
    </row>
    <row r="59" spans="2:24" ht="30" customHeight="1">
      <c r="B59" s="74">
        <v>48</v>
      </c>
      <c r="C59" s="75"/>
      <c r="D59" s="30"/>
      <c r="E59" s="3"/>
      <c r="F59" s="31"/>
      <c r="G59" s="1"/>
      <c r="H59" s="3"/>
      <c r="I59" s="1"/>
      <c r="J59" s="2"/>
      <c r="K59" s="1"/>
      <c r="L59" s="7"/>
      <c r="M59" s="23"/>
      <c r="N59" s="42" t="str">
        <f>IFERROR(VLOOKUP(D59&amp;E59&amp;F59&amp;X59,①データ!$D:$G,4,0),"")</f>
        <v/>
      </c>
      <c r="O59" s="31"/>
      <c r="P59" s="31"/>
      <c r="Q59" s="32"/>
      <c r="R59" s="32"/>
      <c r="S59" s="18"/>
      <c r="T59" s="18"/>
      <c r="U59" s="18"/>
      <c r="V59" s="122"/>
      <c r="W59" s="118" t="str">
        <f>IF(M59&gt;=8400000,IF(AND(J59&gt;=DATE(2024,4,1),J59&lt;=DATE(2025,3,31)),VLOOKUP(C59&amp;#REF!,Sheet1!$E$11:$F$16,2,0)+VLOOKUP(D59,Sheet1!$B$2:$C$48,2,0),IF(AND(C59="FCV",J59&gt;=DATE(2025,4,1),J59&lt;=DATE(2026,3,31)),VLOOKUP(C59&amp;#REF!,Sheet1!$T$11:$U$16,2,0)+200000,IF(AND(J59&gt;=DATE(2025,4,1),J59&lt;=DATE(2026,3,31)),VLOOKUP(C59&amp;#REF!,Sheet1!$T$11:$U$16,2,0)+VLOOKUP(D59,Sheet1!$N$2:$R$47,5,0),"")))*0.8,"")</f>
        <v/>
      </c>
      <c r="X59" s="118" t="str">
        <f t="shared" si="0"/>
        <v>R6</v>
      </c>
    </row>
    <row r="60" spans="2:24" ht="30" customHeight="1">
      <c r="B60" s="74">
        <v>49</v>
      </c>
      <c r="C60" s="75"/>
      <c r="D60" s="30"/>
      <c r="E60" s="3"/>
      <c r="F60" s="31"/>
      <c r="G60" s="3"/>
      <c r="H60" s="3"/>
      <c r="I60" s="3"/>
      <c r="J60" s="4"/>
      <c r="K60" s="3"/>
      <c r="L60" s="7"/>
      <c r="M60" s="23"/>
      <c r="N60" s="42" t="str">
        <f>IFERROR(VLOOKUP(D60&amp;E60&amp;F60&amp;X60,①データ!$D:$G,4,0),"")</f>
        <v/>
      </c>
      <c r="O60" s="31"/>
      <c r="P60" s="31"/>
      <c r="Q60" s="32"/>
      <c r="R60" s="32"/>
      <c r="S60" s="18"/>
      <c r="T60" s="18"/>
      <c r="U60" s="18"/>
      <c r="V60" s="121"/>
      <c r="W60" s="118" t="str">
        <f>IF(M60&gt;=8400000,IF(AND(J60&gt;=DATE(2024,4,1),J60&lt;=DATE(2025,3,31)),VLOOKUP(C60&amp;#REF!,Sheet1!$E$11:$F$16,2,0)+VLOOKUP(D60,Sheet1!$B$2:$C$48,2,0),IF(AND(C60="FCV",J60&gt;=DATE(2025,4,1),J60&lt;=DATE(2026,3,31)),VLOOKUP(C60&amp;#REF!,Sheet1!$T$11:$U$16,2,0)+200000,IF(AND(J60&gt;=DATE(2025,4,1),J60&lt;=DATE(2026,3,31)),VLOOKUP(C60&amp;#REF!,Sheet1!$T$11:$U$16,2,0)+VLOOKUP(D60,Sheet1!$N$2:$R$47,5,0),"")))*0.8,"")</f>
        <v/>
      </c>
      <c r="X60" s="118" t="str">
        <f t="shared" si="0"/>
        <v>R6</v>
      </c>
    </row>
    <row r="61" spans="2:24" ht="30" customHeight="1" thickBot="1">
      <c r="B61" s="74">
        <v>50</v>
      </c>
      <c r="C61" s="75"/>
      <c r="D61" s="30"/>
      <c r="E61" s="3"/>
      <c r="F61" s="31"/>
      <c r="G61" s="5"/>
      <c r="H61" s="3"/>
      <c r="I61" s="5"/>
      <c r="J61" s="6"/>
      <c r="K61" s="5"/>
      <c r="L61" s="20"/>
      <c r="M61" s="23"/>
      <c r="N61" s="42" t="str">
        <f>IFERROR(VLOOKUP(D61&amp;E61&amp;F61&amp;X61,①データ!$D:$G,4,0),"")</f>
        <v/>
      </c>
      <c r="O61" s="34"/>
      <c r="P61" s="35"/>
      <c r="Q61" s="33"/>
      <c r="R61" s="33"/>
      <c r="S61" s="36"/>
      <c r="T61" s="36"/>
      <c r="U61" s="36"/>
      <c r="V61" s="123"/>
      <c r="W61" s="118" t="str">
        <f>IF(M61&gt;=8400000,IF(AND(J61&gt;=DATE(2024,4,1),J61&lt;=DATE(2025,3,31)),VLOOKUP(C61&amp;#REF!,Sheet1!$E$11:$F$16,2,0)+VLOOKUP(D61,Sheet1!$B$2:$C$48,2,0),IF(AND(C61="FCV",J61&gt;=DATE(2025,4,1),J61&lt;=DATE(2026,3,31)),VLOOKUP(C61&amp;#REF!,Sheet1!$T$11:$U$16,2,0)+200000,IF(AND(J61&gt;=DATE(2025,4,1),J61&lt;=DATE(2026,3,31)),VLOOKUP(C61&amp;#REF!,Sheet1!$T$11:$U$16,2,0)+VLOOKUP(D61,Sheet1!$N$2:$R$47,5,0),"")))*0.8,"")</f>
        <v/>
      </c>
      <c r="X61" s="118" t="str">
        <f t="shared" si="0"/>
        <v>R6</v>
      </c>
    </row>
    <row r="62" spans="2:24" ht="35.5" customHeight="1">
      <c r="B62" s="99"/>
      <c r="C62" s="100"/>
      <c r="D62" s="101"/>
      <c r="E62" s="101"/>
      <c r="F62" s="101"/>
      <c r="G62" s="101"/>
      <c r="H62" s="101"/>
      <c r="I62" s="132"/>
      <c r="J62" s="101"/>
      <c r="K62" s="101"/>
      <c r="L62" s="101"/>
      <c r="M62" s="102"/>
      <c r="N62" s="138" t="s">
        <v>2</v>
      </c>
      <c r="V62" s="138" t="s">
        <v>2</v>
      </c>
    </row>
    <row r="63" spans="2:24" ht="35">
      <c r="B63" s="81"/>
      <c r="I63" s="133"/>
      <c r="K63" s="143" t="s">
        <v>74</v>
      </c>
      <c r="L63" s="143"/>
      <c r="M63" s="117">
        <f>SUM($N$12:$N$61)</f>
        <v>0</v>
      </c>
      <c r="N63" s="139"/>
      <c r="R63" s="141" t="s">
        <v>89</v>
      </c>
      <c r="S63" s="141"/>
      <c r="T63" s="141"/>
      <c r="U63" s="119">
        <f>SUM($V$12:$V$61)</f>
        <v>0</v>
      </c>
      <c r="V63" s="139"/>
    </row>
    <row r="64" spans="2:24" ht="35.5" thickBot="1">
      <c r="B64" s="84"/>
      <c r="C64" s="85"/>
      <c r="D64" s="86"/>
      <c r="E64" s="86"/>
      <c r="F64" s="86"/>
      <c r="G64" s="86"/>
      <c r="H64" s="86"/>
      <c r="I64" s="134"/>
      <c r="J64" s="86"/>
      <c r="K64" s="86"/>
      <c r="L64" s="87"/>
      <c r="M64" s="88"/>
      <c r="N64" s="140"/>
      <c r="O64" s="103"/>
      <c r="P64" s="86"/>
      <c r="Q64" s="86"/>
      <c r="R64" s="86"/>
      <c r="S64" s="86"/>
      <c r="T64" s="86"/>
      <c r="U64" s="86"/>
      <c r="V64" s="140"/>
    </row>
  </sheetData>
  <sheetProtection algorithmName="SHA-512" hashValue="is1IMi/WV3Hryc6YHeipPt9g7F5sayYiR7kaNjcqEUa1tTL0fOvvqPiIe9VQwSZ0ni7fAjFUaeUb470zUOhnDw==" saltValue="KwhwOuILcdaCwwdBY0eRcw==" spinCount="100000" sheet="1" selectLockedCells="1"/>
  <mergeCells count="5">
    <mergeCell ref="I62:I64"/>
    <mergeCell ref="N62:N64"/>
    <mergeCell ref="V62:V64"/>
    <mergeCell ref="R63:T63"/>
    <mergeCell ref="K63:L63"/>
  </mergeCells>
  <phoneticPr fontId="2"/>
  <conditionalFormatting sqref="M63 R63">
    <cfRule type="expression" dxfId="105" priority="116">
      <formula>OR($C$12="EV",$C$12="PHEV",$C$12="FCV")</formula>
    </cfRule>
  </conditionalFormatting>
  <conditionalFormatting sqref="O10:P10">
    <cfRule type="expression" dxfId="104" priority="1">
      <formula>OR($C$11="EV",$C$11="PHEV",$C$11="FCV")</formula>
    </cfRule>
  </conditionalFormatting>
  <conditionalFormatting sqref="Q12">
    <cfRule type="expression" dxfId="103" priority="52">
      <formula>$P$12="バッテリーシェアリングサービスの契約"</formula>
    </cfRule>
  </conditionalFormatting>
  <conditionalFormatting sqref="Q13">
    <cfRule type="expression" dxfId="102" priority="51">
      <formula>$P$13="バッテリーシェアリングサービスの契約"</formula>
    </cfRule>
  </conditionalFormatting>
  <conditionalFormatting sqref="Q14">
    <cfRule type="expression" dxfId="101" priority="50">
      <formula>$P$14="バッテリーシェアリングサービスの契約"</formula>
    </cfRule>
  </conditionalFormatting>
  <conditionalFormatting sqref="Q15">
    <cfRule type="expression" dxfId="100" priority="49">
      <formula>$P$15="バッテリーシェアリングサービスの契約"</formula>
    </cfRule>
  </conditionalFormatting>
  <conditionalFormatting sqref="Q16">
    <cfRule type="expression" dxfId="99" priority="48">
      <formula>$P$16="バッテリーシェアリングサービスの契約"</formula>
    </cfRule>
  </conditionalFormatting>
  <conditionalFormatting sqref="Q17">
    <cfRule type="expression" dxfId="98" priority="47">
      <formula>$P$17="バッテリーシェアリングサービスの契約"</formula>
    </cfRule>
  </conditionalFormatting>
  <conditionalFormatting sqref="Q18">
    <cfRule type="expression" dxfId="97" priority="46">
      <formula>$P$18="バッテリーシェアリングサービスの契約"</formula>
    </cfRule>
  </conditionalFormatting>
  <conditionalFormatting sqref="Q19">
    <cfRule type="expression" dxfId="96" priority="45">
      <formula>$P$19="バッテリーシェアリングサービスの契約"</formula>
    </cfRule>
  </conditionalFormatting>
  <conditionalFormatting sqref="Q20">
    <cfRule type="expression" dxfId="95" priority="44">
      <formula>$P$20="バッテリーシェアリングサービスの契約"</formula>
    </cfRule>
  </conditionalFormatting>
  <conditionalFormatting sqref="Q21">
    <cfRule type="expression" dxfId="94" priority="43">
      <formula>$P$21="バッテリーシェアリングサービスの契約"</formula>
    </cfRule>
  </conditionalFormatting>
  <conditionalFormatting sqref="Q22">
    <cfRule type="expression" dxfId="93" priority="42">
      <formula>$P$22="バッテリーシェアリングサービスの契約"</formula>
    </cfRule>
  </conditionalFormatting>
  <conditionalFormatting sqref="Q23">
    <cfRule type="expression" dxfId="92" priority="41">
      <formula>$P$23="バッテリーシェアリングサービスの契約"</formula>
    </cfRule>
  </conditionalFormatting>
  <conditionalFormatting sqref="Q24">
    <cfRule type="expression" dxfId="91" priority="40">
      <formula>$P$24="バッテリーシェアリングサービスの契約"</formula>
    </cfRule>
  </conditionalFormatting>
  <conditionalFormatting sqref="Q25">
    <cfRule type="expression" dxfId="90" priority="39">
      <formula>$P$25="バッテリーシェアリングサービスの契約"</formula>
    </cfRule>
  </conditionalFormatting>
  <conditionalFormatting sqref="Q26">
    <cfRule type="expression" dxfId="89" priority="38">
      <formula>$P$26="バッテリーシェアリングサービスの契約"</formula>
    </cfRule>
  </conditionalFormatting>
  <conditionalFormatting sqref="Q27">
    <cfRule type="expression" dxfId="88" priority="37">
      <formula>$P$27="バッテリーシェアリングサービスの契約"</formula>
    </cfRule>
  </conditionalFormatting>
  <conditionalFormatting sqref="Q28">
    <cfRule type="expression" dxfId="87" priority="36">
      <formula>$P$28="バッテリーシェアリングサービスの契約"</formula>
    </cfRule>
  </conditionalFormatting>
  <conditionalFormatting sqref="Q29">
    <cfRule type="expression" dxfId="86" priority="35">
      <formula>$P$29="バッテリーシェアリングサービスの契約"</formula>
    </cfRule>
  </conditionalFormatting>
  <conditionalFormatting sqref="Q30">
    <cfRule type="expression" dxfId="85" priority="34">
      <formula>$P$30="バッテリーシェアリングサービスの契約"</formula>
    </cfRule>
  </conditionalFormatting>
  <conditionalFormatting sqref="Q31">
    <cfRule type="expression" dxfId="84" priority="33">
      <formula>$P$31="バッテリーシェアリングサービスの契約"</formula>
    </cfRule>
  </conditionalFormatting>
  <conditionalFormatting sqref="Q32">
    <cfRule type="expression" dxfId="83" priority="32">
      <formula>$P$32="バッテリーシェアリングサービスの契約"</formula>
    </cfRule>
  </conditionalFormatting>
  <conditionalFormatting sqref="Q33">
    <cfRule type="expression" dxfId="82" priority="31">
      <formula>$P$33="バッテリーシェアリングサービスの契約"</formula>
    </cfRule>
  </conditionalFormatting>
  <conditionalFormatting sqref="Q34">
    <cfRule type="expression" dxfId="81" priority="30">
      <formula>$P$34="バッテリーシェアリングサービスの契約"</formula>
    </cfRule>
  </conditionalFormatting>
  <conditionalFormatting sqref="Q35">
    <cfRule type="expression" dxfId="80" priority="29">
      <formula>$P$35="バッテリーシェアリングサービスの契約"</formula>
    </cfRule>
  </conditionalFormatting>
  <conditionalFormatting sqref="Q36">
    <cfRule type="expression" dxfId="79" priority="28">
      <formula>$P$36="バッテリーシェアリングサービスの契約"</formula>
    </cfRule>
  </conditionalFormatting>
  <conditionalFormatting sqref="Q37">
    <cfRule type="expression" dxfId="78" priority="27">
      <formula>$P$37="バッテリーシェアリングサービスの契約"</formula>
    </cfRule>
  </conditionalFormatting>
  <conditionalFormatting sqref="Q38">
    <cfRule type="expression" dxfId="77" priority="26">
      <formula>$P$38="バッテリーシェアリングサービスの契約"</formula>
    </cfRule>
  </conditionalFormatting>
  <conditionalFormatting sqref="Q39">
    <cfRule type="expression" dxfId="76" priority="25">
      <formula>$P$39="バッテリーシェアリングサービスの契約"</formula>
    </cfRule>
  </conditionalFormatting>
  <conditionalFormatting sqref="Q40">
    <cfRule type="expression" dxfId="75" priority="24">
      <formula>$P$40="バッテリーシェアリングサービスの契約"</formula>
    </cfRule>
  </conditionalFormatting>
  <conditionalFormatting sqref="Q41">
    <cfRule type="expression" dxfId="74" priority="23">
      <formula>$P$41="バッテリーシェアリングサービスの契約"</formula>
    </cfRule>
  </conditionalFormatting>
  <conditionalFormatting sqref="Q42">
    <cfRule type="expression" dxfId="73" priority="22">
      <formula>$P$42="バッテリーシェアリングサービスの契約"</formula>
    </cfRule>
  </conditionalFormatting>
  <conditionalFormatting sqref="Q43">
    <cfRule type="expression" dxfId="72" priority="21">
      <formula>$P$43="バッテリーシェアリングサービスの契約"</formula>
    </cfRule>
  </conditionalFormatting>
  <conditionalFormatting sqref="Q44">
    <cfRule type="expression" dxfId="71" priority="20">
      <formula>$P$44="バッテリーシェアリングサービスの契約"</formula>
    </cfRule>
  </conditionalFormatting>
  <conditionalFormatting sqref="Q45">
    <cfRule type="expression" dxfId="70" priority="19">
      <formula>$P$45="バッテリーシェアリングサービスの契約"</formula>
    </cfRule>
  </conditionalFormatting>
  <conditionalFormatting sqref="Q46">
    <cfRule type="expression" dxfId="69" priority="18">
      <formula>$P$46="バッテリーシェアリングサービスの契約"</formula>
    </cfRule>
  </conditionalFormatting>
  <conditionalFormatting sqref="Q47">
    <cfRule type="expression" dxfId="68" priority="17">
      <formula>$P$47="バッテリーシェアリングサービスの契約"</formula>
    </cfRule>
  </conditionalFormatting>
  <conditionalFormatting sqref="Q48">
    <cfRule type="expression" dxfId="67" priority="16">
      <formula>$P$48="バッテリーシェアリングサービスの契約"</formula>
    </cfRule>
    <cfRule type="expression" dxfId="66" priority="110">
      <formula>#REF!="バッテリーシェアリングサービスの契約"</formula>
    </cfRule>
  </conditionalFormatting>
  <conditionalFormatting sqref="Q49">
    <cfRule type="expression" dxfId="65" priority="15">
      <formula>$P$49="バッテリーシェアリングサービスの契約"</formula>
    </cfRule>
  </conditionalFormatting>
  <conditionalFormatting sqref="Q50">
    <cfRule type="expression" dxfId="64" priority="14">
      <formula>$P$50="バッテリーシェアリングサービスの契約"</formula>
    </cfRule>
  </conditionalFormatting>
  <conditionalFormatting sqref="Q51">
    <cfRule type="expression" dxfId="63" priority="13">
      <formula>$P$51="バッテリーシェアリングサービスの契約"</formula>
    </cfRule>
  </conditionalFormatting>
  <conditionalFormatting sqref="Q52">
    <cfRule type="expression" dxfId="62" priority="12">
      <formula>$P$52="バッテリーシェアリングサービスの契約"</formula>
    </cfRule>
  </conditionalFormatting>
  <conditionalFormatting sqref="Q53">
    <cfRule type="expression" dxfId="61" priority="11">
      <formula>$P$53="バッテリーシェアリングサービスの契約"</formula>
    </cfRule>
  </conditionalFormatting>
  <conditionalFormatting sqref="Q54">
    <cfRule type="expression" dxfId="60" priority="10">
      <formula>$P$54="バッテリーシェアリングサービスの契約"</formula>
    </cfRule>
  </conditionalFormatting>
  <conditionalFormatting sqref="Q55">
    <cfRule type="expression" dxfId="59" priority="9">
      <formula>$P$55="バッテリーシェアリングサービスの契約"</formula>
    </cfRule>
  </conditionalFormatting>
  <conditionalFormatting sqref="Q56">
    <cfRule type="expression" dxfId="58" priority="8">
      <formula>$P$56="バッテリーシェアリングサービスの契約"</formula>
    </cfRule>
  </conditionalFormatting>
  <conditionalFormatting sqref="Q57">
    <cfRule type="expression" dxfId="57" priority="7">
      <formula>$P$57="バッテリーシェアリングサービスの契約"</formula>
    </cfRule>
  </conditionalFormatting>
  <conditionalFormatting sqref="Q58">
    <cfRule type="expression" dxfId="56" priority="6">
      <formula>$P$58="バッテリーシェアリングサービスの契約"</formula>
    </cfRule>
  </conditionalFormatting>
  <conditionalFormatting sqref="Q59">
    <cfRule type="expression" dxfId="55" priority="5">
      <formula>$P$59="バッテリーシェアリングサービスの契約"</formula>
    </cfRule>
  </conditionalFormatting>
  <conditionalFormatting sqref="Q60">
    <cfRule type="expression" dxfId="54" priority="4">
      <formula>$P$60="バッテリーシェアリングサービスの契約"</formula>
    </cfRule>
  </conditionalFormatting>
  <conditionalFormatting sqref="Q61">
    <cfRule type="expression" dxfId="53" priority="3">
      <formula>$P$61="バッテリーシェアリングサービスの契約"</formula>
    </cfRule>
  </conditionalFormatting>
  <conditionalFormatting sqref="R63 N11:V61 N10 Q10:V10 H11:H61 K63">
    <cfRule type="expression" dxfId="52" priority="119">
      <formula>OR($C$12="EV",$C$12="PHEV",$C$12="FCV")</formula>
    </cfRule>
  </conditionalFormatting>
  <conditionalFormatting sqref="R12:U12">
    <cfRule type="expression" dxfId="51" priority="108">
      <formula>$P$12="専用充電器の購入"</formula>
    </cfRule>
  </conditionalFormatting>
  <conditionalFormatting sqref="R13:U13">
    <cfRule type="expression" dxfId="50" priority="106">
      <formula>$P$13="専用充電器の購入"</formula>
    </cfRule>
  </conditionalFormatting>
  <conditionalFormatting sqref="R14:U14">
    <cfRule type="expression" dxfId="49" priority="105">
      <formula>$P$14="専用充電器の購入"</formula>
    </cfRule>
  </conditionalFormatting>
  <conditionalFormatting sqref="R15:U15">
    <cfRule type="expression" dxfId="48" priority="104">
      <formula>$P$15="専用充電器の購入"</formula>
    </cfRule>
  </conditionalFormatting>
  <conditionalFormatting sqref="R16:U16">
    <cfRule type="expression" dxfId="47" priority="103">
      <formula>$P$16="専用充電器の購入"</formula>
    </cfRule>
  </conditionalFormatting>
  <conditionalFormatting sqref="R17:U17">
    <cfRule type="expression" dxfId="46" priority="102">
      <formula>$P$17="専用充電器の購入"</formula>
    </cfRule>
  </conditionalFormatting>
  <conditionalFormatting sqref="R18:U18">
    <cfRule type="expression" dxfId="45" priority="101">
      <formula>$P$18="専用充電器の購入"</formula>
    </cfRule>
  </conditionalFormatting>
  <conditionalFormatting sqref="R19:U19">
    <cfRule type="expression" dxfId="44" priority="100">
      <formula>$P$19="専用充電器の購入"</formula>
    </cfRule>
  </conditionalFormatting>
  <conditionalFormatting sqref="R20:U20">
    <cfRule type="expression" dxfId="43" priority="99">
      <formula>$P$20="専用充電器の購入"</formula>
    </cfRule>
  </conditionalFormatting>
  <conditionalFormatting sqref="R21:U21">
    <cfRule type="expression" dxfId="42" priority="98">
      <formula>$P$21="専用充電器の購入"</formula>
    </cfRule>
  </conditionalFormatting>
  <conditionalFormatting sqref="R22:U22">
    <cfRule type="expression" dxfId="41" priority="97">
      <formula>$P$22="専用充電器の購入"</formula>
    </cfRule>
  </conditionalFormatting>
  <conditionalFormatting sqref="R23:U23">
    <cfRule type="expression" dxfId="40" priority="96">
      <formula>$P$23="専用充電器の購入"</formula>
    </cfRule>
  </conditionalFormatting>
  <conditionalFormatting sqref="R24:U24">
    <cfRule type="expression" dxfId="39" priority="95">
      <formula>$P$24="専用充電器の購入"</formula>
    </cfRule>
  </conditionalFormatting>
  <conditionalFormatting sqref="R25:U25">
    <cfRule type="expression" dxfId="38" priority="94">
      <formula>$P$25="専用充電器の購入"</formula>
    </cfRule>
  </conditionalFormatting>
  <conditionalFormatting sqref="R26:U26">
    <cfRule type="expression" dxfId="37" priority="93">
      <formula>$P$26="専用充電器の購入"</formula>
    </cfRule>
  </conditionalFormatting>
  <conditionalFormatting sqref="R27:U27">
    <cfRule type="expression" dxfId="36" priority="92">
      <formula>$P$27="専用充電器の購入"</formula>
    </cfRule>
  </conditionalFormatting>
  <conditionalFormatting sqref="R28:U28">
    <cfRule type="expression" dxfId="35" priority="91">
      <formula>$P$28="専用充電器の購入"</formula>
    </cfRule>
  </conditionalFormatting>
  <conditionalFormatting sqref="R29:U29">
    <cfRule type="expression" dxfId="34" priority="90">
      <formula>$P$29="専用充電器の購入"</formula>
    </cfRule>
  </conditionalFormatting>
  <conditionalFormatting sqref="R30:U30">
    <cfRule type="expression" dxfId="33" priority="89">
      <formula>$P$30="専用充電器の購入"</formula>
    </cfRule>
  </conditionalFormatting>
  <conditionalFormatting sqref="R31:U31">
    <cfRule type="expression" dxfId="32" priority="88">
      <formula>$P$31="専用充電器の購入"</formula>
    </cfRule>
  </conditionalFormatting>
  <conditionalFormatting sqref="R32:U32">
    <cfRule type="expression" dxfId="31" priority="87">
      <formula>$P$32="専用充電器の購入"</formula>
    </cfRule>
  </conditionalFormatting>
  <conditionalFormatting sqref="R33:U33">
    <cfRule type="expression" dxfId="30" priority="86">
      <formula>$P$33="専用充電器の購入"</formula>
    </cfRule>
  </conditionalFormatting>
  <conditionalFormatting sqref="R34:U34">
    <cfRule type="expression" dxfId="29" priority="85">
      <formula>$P$34="専用充電器の購入"</formula>
    </cfRule>
  </conditionalFormatting>
  <conditionalFormatting sqref="R35:U35">
    <cfRule type="expression" dxfId="28" priority="84">
      <formula>$P$35="専用充電器の購入"</formula>
    </cfRule>
  </conditionalFormatting>
  <conditionalFormatting sqref="R36:U36">
    <cfRule type="expression" dxfId="27" priority="83">
      <formula>$P$36="専用充電器の購入"</formula>
    </cfRule>
  </conditionalFormatting>
  <conditionalFormatting sqref="R37:U37">
    <cfRule type="expression" dxfId="26" priority="82">
      <formula>$P$37="専用充電器の購入"</formula>
    </cfRule>
  </conditionalFormatting>
  <conditionalFormatting sqref="R38:U38">
    <cfRule type="expression" dxfId="25" priority="81">
      <formula>$P$38="専用充電器の購入"</formula>
    </cfRule>
  </conditionalFormatting>
  <conditionalFormatting sqref="R39:U39">
    <cfRule type="expression" dxfId="24" priority="80">
      <formula>$P$39="専用充電器の購入"</formula>
    </cfRule>
  </conditionalFormatting>
  <conditionalFormatting sqref="R40:U40">
    <cfRule type="expression" dxfId="23" priority="79">
      <formula>$P$40="専用充電器の購入"</formula>
    </cfRule>
  </conditionalFormatting>
  <conditionalFormatting sqref="R41:U41">
    <cfRule type="expression" dxfId="22" priority="78">
      <formula>$P$41="専用充電器の購入"</formula>
    </cfRule>
  </conditionalFormatting>
  <conditionalFormatting sqref="R42:U42">
    <cfRule type="expression" dxfId="21" priority="77">
      <formula>$P$42="専用充電器の購入"</formula>
    </cfRule>
  </conditionalFormatting>
  <conditionalFormatting sqref="R43:U43">
    <cfRule type="expression" dxfId="20" priority="76">
      <formula>$P$43="専用充電器の購入"</formula>
    </cfRule>
  </conditionalFormatting>
  <conditionalFormatting sqref="R44:U44">
    <cfRule type="expression" dxfId="19" priority="75">
      <formula>$P$44="専用充電器の購入"</formula>
    </cfRule>
  </conditionalFormatting>
  <conditionalFormatting sqref="R45:U45">
    <cfRule type="expression" dxfId="18" priority="74">
      <formula>$P$45="専用充電器の購入"</formula>
    </cfRule>
  </conditionalFormatting>
  <conditionalFormatting sqref="R46:U46">
    <cfRule type="expression" dxfId="17" priority="73">
      <formula>$P$46="専用充電器の購入"</formula>
    </cfRule>
  </conditionalFormatting>
  <conditionalFormatting sqref="R47:U47">
    <cfRule type="expression" dxfId="16" priority="72">
      <formula>$P$47="専用充電器の購入"</formula>
    </cfRule>
  </conditionalFormatting>
  <conditionalFormatting sqref="R48:U48">
    <cfRule type="expression" dxfId="15" priority="71">
      <formula>$P$48="専用充電器の購入"</formula>
    </cfRule>
    <cfRule type="expression" dxfId="14" priority="111">
      <formula>#REF!="専用充電器の購入"</formula>
    </cfRule>
  </conditionalFormatting>
  <conditionalFormatting sqref="R49:U49">
    <cfRule type="expression" dxfId="13" priority="70">
      <formula>$P$49="専用充電器の購入"</formula>
    </cfRule>
  </conditionalFormatting>
  <conditionalFormatting sqref="R50:U50">
    <cfRule type="expression" dxfId="12" priority="69">
      <formula>$P$50="専用充電器の購入"</formula>
    </cfRule>
  </conditionalFormatting>
  <conditionalFormatting sqref="R51:U51">
    <cfRule type="expression" dxfId="11" priority="68">
      <formula>$P$51="専用充電器の購入"</formula>
    </cfRule>
  </conditionalFormatting>
  <conditionalFormatting sqref="R52:U52">
    <cfRule type="expression" dxfId="10" priority="67">
      <formula>$P$52="専用充電器の購入"</formula>
    </cfRule>
  </conditionalFormatting>
  <conditionalFormatting sqref="R53:U53">
    <cfRule type="expression" dxfId="9" priority="66">
      <formula>$P$53="専用充電器の購入"</formula>
    </cfRule>
  </conditionalFormatting>
  <conditionalFormatting sqref="R54:U54">
    <cfRule type="expression" dxfId="8" priority="65">
      <formula>$P$54="専用充電器の購入"</formula>
    </cfRule>
  </conditionalFormatting>
  <conditionalFormatting sqref="R55:U55">
    <cfRule type="expression" dxfId="7" priority="64">
      <formula>$P$55="専用充電器の購入"</formula>
    </cfRule>
  </conditionalFormatting>
  <conditionalFormatting sqref="R56:U56">
    <cfRule type="expression" dxfId="6" priority="53">
      <formula>$P$56="専用充電器の購入"</formula>
    </cfRule>
  </conditionalFormatting>
  <conditionalFormatting sqref="R57:U57">
    <cfRule type="expression" dxfId="5" priority="58">
      <formula>$P$57="専用充電器の購入"</formula>
    </cfRule>
  </conditionalFormatting>
  <conditionalFormatting sqref="R58:U58">
    <cfRule type="expression" dxfId="4" priority="57">
      <formula>$P$58="専用充電器の購入"</formula>
    </cfRule>
  </conditionalFormatting>
  <conditionalFormatting sqref="R59:U59">
    <cfRule type="expression" dxfId="3" priority="55">
      <formula>$P$59="専用充電器の購入"</formula>
    </cfRule>
  </conditionalFormatting>
  <conditionalFormatting sqref="R60:U60">
    <cfRule type="expression" dxfId="2" priority="56">
      <formula>$P$60="専用充電器の購入"</formula>
    </cfRule>
  </conditionalFormatting>
  <conditionalFormatting sqref="R61:U61">
    <cfRule type="expression" dxfId="1" priority="54">
      <formula>$P$61="専用充電器の購入"</formula>
    </cfRule>
  </conditionalFormatting>
  <conditionalFormatting sqref="U63">
    <cfRule type="expression" dxfId="0" priority="114">
      <formula>OR($C$12="EV",$C$12="PHEV",$C$12="FCV")</formula>
    </cfRule>
  </conditionalFormatting>
  <dataValidations count="9">
    <dataValidation type="list" allowBlank="1" showInputMessage="1" showErrorMessage="1" sqref="L12:L61" xr:uid="{2B6F83F5-F4D7-400D-B2F0-4C1AE4957604}">
      <formula1>"特別区,その他"</formula1>
    </dataValidation>
    <dataValidation type="list" allowBlank="1" showInputMessage="1" showErrorMessage="1" sqref="C61" xr:uid="{1D91D3F8-9A5D-482B-AAB7-0D3A5BB972F6}">
      <formula1>"EV,PHEV,FCV,EVバイク"</formula1>
    </dataValidation>
    <dataValidation type="list" allowBlank="1" showInputMessage="1" showErrorMessage="1" sqref="H11:H61" xr:uid="{8C0ECBE3-0EFE-47A8-9868-7902BF6013DE}">
      <formula1>"側車付二輪,原付,ミニカー"</formula1>
    </dataValidation>
    <dataValidation type="list" allowBlank="1" showInputMessage="1" showErrorMessage="1" sqref="D11" xr:uid="{98FB6118-4FF2-4918-A62E-4869037C1595}">
      <formula1>INDIRECT("メーカー名")</formula1>
    </dataValidation>
    <dataValidation type="list" allowBlank="1" showInputMessage="1" showErrorMessage="1" sqref="C11:C60" xr:uid="{709CEC8D-A7AE-4E78-8196-CA1AA25C955C}">
      <formula1>"EVバイク"</formula1>
    </dataValidation>
    <dataValidation type="list" allowBlank="1" showInputMessage="1" showErrorMessage="1" sqref="E11:E61" xr:uid="{D9A45F41-60F6-4431-AA1A-82D3BB821CC2}">
      <formula1>INDIRECT("型式["&amp;D11&amp;"]")</formula1>
    </dataValidation>
    <dataValidation type="list" allowBlank="1" showInputMessage="1" showErrorMessage="1" sqref="F11:F61" xr:uid="{91078D19-FED3-489D-8FA7-AD08B048753B}">
      <formula1>INDIRECT("グレード["&amp;E11&amp;"]")</formula1>
    </dataValidation>
    <dataValidation type="list" allowBlank="1" showInputMessage="1" showErrorMessage="1" sqref="O11:O61" xr:uid="{829A7373-4563-41E0-8D60-EBFBBA4A30CA}">
      <formula1>"はい,いいえ"</formula1>
    </dataValidation>
    <dataValidation type="list" allowBlank="1" showInputMessage="1" showErrorMessage="1" sqref="P11:P61" xr:uid="{109F6617-B203-4F12-A4CD-BC907B11B4C8}">
      <formula1>"専用充電器の購入,バッテリーシェアリングサービスの契約"</formula1>
    </dataValidation>
  </dataValidations>
  <pageMargins left="0.70866141732283472" right="0.70866141732283472" top="0.74803149606299213" bottom="0.74803149606299213" header="0.31496062992125984" footer="0.31496062992125984"/>
  <pageSetup paperSize="9" scale="23" fitToWidth="0" orientation="landscape" r:id="rId1"/>
  <colBreaks count="1" manualBreakCount="1">
    <brk id="23" max="66" man="1"/>
  </colBreaks>
  <ignoredErrors>
    <ignoredError sqref="N11"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FD779D0-B6A1-4432-993F-279CE0B60BBE}">
          <x14:formula1>
            <xm:f>②メーカー名!$A$2:$A$1048576</xm:f>
          </x14:formula1>
          <xm:sqref>D12:D61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8B503-9988-4403-B519-F0D9511A3B5E}">
  <dimension ref="A1:U48"/>
  <sheetViews>
    <sheetView workbookViewId="0">
      <selection activeCell="H25" sqref="H25"/>
    </sheetView>
  </sheetViews>
  <sheetFormatPr defaultColWidth="8.6640625" defaultRowHeight="17.5"/>
  <cols>
    <col min="1" max="1" width="30.58203125" style="13" customWidth="1"/>
    <col min="2" max="2" width="22.6640625" style="13" customWidth="1"/>
    <col min="3" max="3" width="9" style="13" bestFit="1" customWidth="1"/>
    <col min="4" max="4" width="8.6640625" style="13"/>
    <col min="5" max="5" width="8.58203125" style="13" customWidth="1"/>
    <col min="6" max="6" width="9.33203125" style="13" bestFit="1" customWidth="1"/>
    <col min="7" max="7" width="11.5" style="13" customWidth="1"/>
    <col min="8" max="8" width="9.33203125" style="13" bestFit="1" customWidth="1"/>
    <col min="9" max="9" width="14" style="13" customWidth="1"/>
    <col min="10" max="12" width="8.6640625" style="13"/>
    <col min="13" max="13" width="14.6640625" style="13" customWidth="1"/>
    <col min="14" max="14" width="21.6640625" style="13" customWidth="1"/>
    <col min="15" max="17" width="13.33203125" style="13" customWidth="1"/>
    <col min="18" max="18" width="15.5" style="13" customWidth="1"/>
    <col min="19" max="19" width="9.58203125" style="13" bestFit="1" customWidth="1"/>
    <col min="20" max="20" width="8.6640625" style="13"/>
    <col min="21" max="21" width="9.58203125" style="13" bestFit="1" customWidth="1"/>
    <col min="22" max="16384" width="8.6640625" style="13"/>
  </cols>
  <sheetData>
    <row r="1" spans="1:21">
      <c r="A1" s="13" t="s">
        <v>76</v>
      </c>
      <c r="M1" s="13" t="s">
        <v>77</v>
      </c>
      <c r="O1" s="13" t="s">
        <v>78</v>
      </c>
      <c r="P1" s="13" t="s">
        <v>79</v>
      </c>
      <c r="Q1" s="13" t="s">
        <v>80</v>
      </c>
      <c r="R1" s="13" t="s">
        <v>81</v>
      </c>
    </row>
    <row r="2" spans="1:21" ht="18">
      <c r="A2" s="13" t="s">
        <v>51</v>
      </c>
      <c r="B2" s="8" t="s">
        <v>38</v>
      </c>
      <c r="C2" s="9">
        <v>100000</v>
      </c>
      <c r="E2" s="146" t="s">
        <v>60</v>
      </c>
      <c r="F2" s="147" t="s">
        <v>61</v>
      </c>
      <c r="G2" s="147"/>
      <c r="H2" s="147"/>
      <c r="I2" s="147"/>
      <c r="M2" s="13" t="s">
        <v>51</v>
      </c>
      <c r="N2" s="8" t="s">
        <v>38</v>
      </c>
      <c r="O2" s="22"/>
      <c r="P2" s="22"/>
      <c r="Q2" s="22"/>
      <c r="R2" s="22">
        <v>300000</v>
      </c>
    </row>
    <row r="3" spans="1:21" ht="18">
      <c r="B3" s="8" t="s">
        <v>16</v>
      </c>
      <c r="C3" s="9">
        <v>0</v>
      </c>
      <c r="E3" s="146"/>
      <c r="F3" s="147" t="s">
        <v>62</v>
      </c>
      <c r="G3" s="147"/>
      <c r="H3" s="147" t="s">
        <v>63</v>
      </c>
      <c r="I3" s="147"/>
      <c r="N3" s="8" t="s">
        <v>16</v>
      </c>
      <c r="O3" s="22"/>
      <c r="P3" s="22"/>
      <c r="Q3" s="22"/>
      <c r="R3" s="22">
        <v>100000</v>
      </c>
    </row>
    <row r="4" spans="1:21" ht="18">
      <c r="B4" s="8" t="s">
        <v>17</v>
      </c>
      <c r="C4" s="9">
        <v>50000</v>
      </c>
      <c r="E4" s="146"/>
      <c r="F4" s="148" t="s">
        <v>64</v>
      </c>
      <c r="G4" s="148"/>
      <c r="H4" s="148" t="s">
        <v>64</v>
      </c>
      <c r="I4" s="148"/>
      <c r="N4" s="8" t="s">
        <v>17</v>
      </c>
      <c r="O4" s="22"/>
      <c r="P4" s="22"/>
      <c r="Q4" s="22"/>
      <c r="R4" s="22">
        <v>350000</v>
      </c>
    </row>
    <row r="5" spans="1:21" ht="18">
      <c r="B5" s="8" t="s">
        <v>37</v>
      </c>
      <c r="C5" s="9">
        <v>0</v>
      </c>
      <c r="E5" s="146"/>
      <c r="F5" s="17" t="s">
        <v>65</v>
      </c>
      <c r="G5" s="17" t="s">
        <v>66</v>
      </c>
      <c r="H5" s="17" t="s">
        <v>65</v>
      </c>
      <c r="I5" s="17" t="s">
        <v>66</v>
      </c>
      <c r="N5" s="8" t="s">
        <v>37</v>
      </c>
      <c r="O5" s="22"/>
      <c r="P5" s="22"/>
      <c r="Q5" s="22"/>
      <c r="R5" s="22">
        <v>200000</v>
      </c>
    </row>
    <row r="6" spans="1:21" ht="18">
      <c r="B6" s="8" t="s">
        <v>36</v>
      </c>
      <c r="C6" s="9">
        <v>50000</v>
      </c>
      <c r="E6" s="15" t="s">
        <v>6</v>
      </c>
      <c r="F6" s="16">
        <v>75000</v>
      </c>
      <c r="G6" s="16">
        <v>350000</v>
      </c>
      <c r="H6" s="16">
        <v>375000</v>
      </c>
      <c r="I6" s="16">
        <v>275000</v>
      </c>
      <c r="N6" s="8" t="s">
        <v>36</v>
      </c>
      <c r="O6" s="22"/>
      <c r="P6" s="22"/>
      <c r="Q6" s="22"/>
      <c r="R6" s="22">
        <v>350000</v>
      </c>
    </row>
    <row r="7" spans="1:21" ht="18">
      <c r="B7" s="8" t="s">
        <v>35</v>
      </c>
      <c r="C7" s="9">
        <v>100000</v>
      </c>
      <c r="E7" s="15" t="s">
        <v>58</v>
      </c>
      <c r="F7" s="16">
        <v>450000</v>
      </c>
      <c r="G7" s="16">
        <v>350000</v>
      </c>
      <c r="H7" s="16">
        <v>300000</v>
      </c>
      <c r="I7" s="16">
        <v>200000</v>
      </c>
      <c r="N7" s="8" t="s">
        <v>35</v>
      </c>
      <c r="O7" s="22"/>
      <c r="P7" s="22"/>
      <c r="Q7" s="22"/>
      <c r="R7" s="22">
        <v>300000</v>
      </c>
    </row>
    <row r="8" spans="1:21" ht="18">
      <c r="B8" s="8" t="s">
        <v>34</v>
      </c>
      <c r="C8" s="9">
        <v>100000</v>
      </c>
      <c r="E8" s="15" t="s">
        <v>59</v>
      </c>
      <c r="F8" s="16">
        <v>1100000</v>
      </c>
      <c r="G8" s="16">
        <v>1000000</v>
      </c>
      <c r="H8" s="16">
        <v>1100000</v>
      </c>
      <c r="I8" s="16">
        <v>1000000</v>
      </c>
      <c r="N8" s="8" t="s">
        <v>34</v>
      </c>
      <c r="O8" s="22"/>
      <c r="P8" s="22"/>
      <c r="Q8" s="22"/>
      <c r="R8" s="22">
        <v>350000</v>
      </c>
    </row>
    <row r="9" spans="1:21">
      <c r="B9" s="8" t="s">
        <v>7</v>
      </c>
      <c r="C9" s="9">
        <v>100000</v>
      </c>
      <c r="N9" s="8" t="s">
        <v>7</v>
      </c>
      <c r="O9" s="22"/>
      <c r="P9" s="22"/>
      <c r="Q9" s="22"/>
      <c r="R9" s="22">
        <v>400000</v>
      </c>
    </row>
    <row r="10" spans="1:21">
      <c r="B10" s="8" t="s">
        <v>33</v>
      </c>
      <c r="C10" s="9">
        <v>50000</v>
      </c>
      <c r="N10" s="8" t="s">
        <v>33</v>
      </c>
      <c r="O10" s="22"/>
      <c r="P10" s="22"/>
      <c r="Q10" s="22"/>
      <c r="R10" s="22">
        <v>150000</v>
      </c>
    </row>
    <row r="11" spans="1:21">
      <c r="B11" s="8" t="s">
        <v>32</v>
      </c>
      <c r="C11" s="9">
        <v>0</v>
      </c>
      <c r="E11" s="13" t="s">
        <v>67</v>
      </c>
      <c r="F11" s="13">
        <v>750000</v>
      </c>
      <c r="N11" s="8" t="s">
        <v>32</v>
      </c>
      <c r="O11" s="22"/>
      <c r="P11" s="22"/>
      <c r="Q11" s="22"/>
      <c r="R11" s="22">
        <v>250000</v>
      </c>
      <c r="T11" s="13" t="s">
        <v>67</v>
      </c>
      <c r="U11" s="13">
        <v>500000</v>
      </c>
    </row>
    <row r="12" spans="1:21">
      <c r="B12" s="8" t="s">
        <v>31</v>
      </c>
      <c r="C12" s="9">
        <v>0</v>
      </c>
      <c r="E12" s="13" t="s">
        <v>68</v>
      </c>
      <c r="F12" s="13">
        <v>650000</v>
      </c>
      <c r="N12" s="8" t="s">
        <v>31</v>
      </c>
      <c r="O12" s="22"/>
      <c r="P12" s="22"/>
      <c r="Q12" s="22"/>
      <c r="R12" s="22">
        <v>50000</v>
      </c>
      <c r="T12" s="13" t="s">
        <v>68</v>
      </c>
      <c r="U12" s="13">
        <v>400000</v>
      </c>
    </row>
    <row r="13" spans="1:21">
      <c r="B13" s="8" t="s">
        <v>30</v>
      </c>
      <c r="C13" s="9">
        <v>100000</v>
      </c>
      <c r="E13" s="13" t="s">
        <v>69</v>
      </c>
      <c r="F13" s="13">
        <v>750000</v>
      </c>
      <c r="N13" s="8" t="s">
        <v>30</v>
      </c>
      <c r="O13" s="22"/>
      <c r="P13" s="22"/>
      <c r="Q13" s="22"/>
      <c r="R13" s="22">
        <v>300000</v>
      </c>
      <c r="T13" s="13" t="s">
        <v>69</v>
      </c>
      <c r="U13" s="13">
        <v>500000</v>
      </c>
    </row>
    <row r="14" spans="1:21">
      <c r="B14" s="8" t="s">
        <v>29</v>
      </c>
      <c r="C14" s="9">
        <v>50000</v>
      </c>
      <c r="E14" s="13" t="s">
        <v>70</v>
      </c>
      <c r="F14" s="13">
        <v>650000</v>
      </c>
      <c r="N14" s="8" t="s">
        <v>29</v>
      </c>
      <c r="O14" s="22"/>
      <c r="P14" s="22"/>
      <c r="Q14" s="22"/>
      <c r="R14" s="22">
        <v>350000</v>
      </c>
      <c r="T14" s="13" t="s">
        <v>70</v>
      </c>
      <c r="U14" s="13">
        <v>400000</v>
      </c>
    </row>
    <row r="15" spans="1:21">
      <c r="B15" s="8" t="s">
        <v>28</v>
      </c>
      <c r="C15" s="9">
        <v>50000</v>
      </c>
      <c r="E15" s="13" t="s">
        <v>71</v>
      </c>
      <c r="F15" s="13">
        <v>2000000</v>
      </c>
      <c r="N15" s="8" t="s">
        <v>28</v>
      </c>
      <c r="O15" s="22"/>
      <c r="P15" s="22"/>
      <c r="Q15" s="22"/>
      <c r="R15" s="22">
        <v>100000</v>
      </c>
      <c r="T15" s="13" t="s">
        <v>71</v>
      </c>
      <c r="U15" s="13">
        <v>2150000</v>
      </c>
    </row>
    <row r="16" spans="1:21">
      <c r="B16" s="8" t="s">
        <v>27</v>
      </c>
      <c r="C16" s="9">
        <v>50000</v>
      </c>
      <c r="E16" s="13" t="s">
        <v>72</v>
      </c>
      <c r="F16" s="13">
        <v>1900000</v>
      </c>
      <c r="N16" s="8" t="s">
        <v>27</v>
      </c>
      <c r="O16" s="22"/>
      <c r="P16" s="22"/>
      <c r="Q16" s="22"/>
      <c r="R16" s="22">
        <v>100000</v>
      </c>
      <c r="T16" s="13" t="s">
        <v>72</v>
      </c>
      <c r="U16" s="13">
        <v>2050000</v>
      </c>
    </row>
    <row r="17" spans="2:18">
      <c r="B17" s="8" t="s">
        <v>26</v>
      </c>
      <c r="C17" s="9">
        <v>0</v>
      </c>
      <c r="N17" s="8" t="s">
        <v>26</v>
      </c>
      <c r="O17" s="22"/>
      <c r="P17" s="22"/>
      <c r="Q17" s="22"/>
      <c r="R17" s="22">
        <v>300000</v>
      </c>
    </row>
    <row r="18" spans="2:18">
      <c r="B18" s="8" t="s">
        <v>25</v>
      </c>
      <c r="C18" s="9">
        <v>50000</v>
      </c>
      <c r="N18" s="8" t="s">
        <v>25</v>
      </c>
      <c r="O18" s="22"/>
      <c r="P18" s="22"/>
      <c r="Q18" s="22"/>
      <c r="R18" s="22">
        <v>300000</v>
      </c>
    </row>
    <row r="19" spans="2:18">
      <c r="B19" s="8" t="s">
        <v>24</v>
      </c>
      <c r="C19" s="9">
        <v>50000</v>
      </c>
      <c r="N19" s="8" t="s">
        <v>24</v>
      </c>
      <c r="O19" s="22"/>
      <c r="P19" s="22"/>
      <c r="Q19" s="22"/>
      <c r="R19" s="22">
        <v>300000</v>
      </c>
    </row>
    <row r="20" spans="2:18">
      <c r="B20" s="8" t="s">
        <v>23</v>
      </c>
      <c r="C20" s="9">
        <v>100000</v>
      </c>
      <c r="N20" s="8" t="s">
        <v>23</v>
      </c>
      <c r="O20" s="22"/>
      <c r="P20" s="22"/>
      <c r="Q20" s="22"/>
      <c r="R20" s="22">
        <v>350000</v>
      </c>
    </row>
    <row r="21" spans="2:18">
      <c r="B21" s="8" t="s">
        <v>22</v>
      </c>
      <c r="C21" s="9">
        <v>50000</v>
      </c>
      <c r="N21" s="8" t="s">
        <v>22</v>
      </c>
      <c r="O21" s="22"/>
      <c r="P21" s="22"/>
      <c r="Q21" s="22"/>
      <c r="R21" s="22">
        <v>350000</v>
      </c>
    </row>
    <row r="22" spans="2:18">
      <c r="B22" s="8" t="s">
        <v>21</v>
      </c>
      <c r="C22" s="9">
        <v>0</v>
      </c>
      <c r="N22" s="8" t="s">
        <v>21</v>
      </c>
      <c r="O22" s="22"/>
      <c r="P22" s="22"/>
      <c r="Q22" s="22"/>
      <c r="R22" s="22">
        <v>0</v>
      </c>
    </row>
    <row r="23" spans="2:18">
      <c r="B23" s="8" t="s">
        <v>20</v>
      </c>
      <c r="C23" s="9">
        <v>100000</v>
      </c>
      <c r="N23" s="8" t="s">
        <v>20</v>
      </c>
      <c r="O23" s="22"/>
      <c r="P23" s="22"/>
      <c r="Q23" s="22"/>
      <c r="R23" s="22">
        <v>300000</v>
      </c>
    </row>
    <row r="24" spans="2:18">
      <c r="B24" s="8" t="s">
        <v>19</v>
      </c>
      <c r="C24" s="9">
        <v>0</v>
      </c>
      <c r="N24" s="8" t="s">
        <v>19</v>
      </c>
      <c r="O24" s="22"/>
      <c r="P24" s="22"/>
      <c r="Q24" s="22"/>
      <c r="R24" s="22">
        <v>0</v>
      </c>
    </row>
    <row r="25" spans="2:18">
      <c r="B25" s="10" t="s">
        <v>18</v>
      </c>
      <c r="C25" s="9">
        <v>50000</v>
      </c>
      <c r="N25" s="10" t="s">
        <v>18</v>
      </c>
      <c r="O25" s="22"/>
      <c r="P25" s="22"/>
      <c r="Q25" s="22"/>
      <c r="R25" s="22">
        <v>350000</v>
      </c>
    </row>
    <row r="26" spans="2:18">
      <c r="B26" s="11" t="s">
        <v>17</v>
      </c>
      <c r="C26" s="9">
        <v>50000</v>
      </c>
      <c r="N26" s="10" t="s">
        <v>90</v>
      </c>
      <c r="O26" s="22"/>
      <c r="P26" s="22"/>
      <c r="Q26" s="22"/>
      <c r="R26" s="22">
        <v>300000</v>
      </c>
    </row>
    <row r="27" spans="2:18">
      <c r="B27" s="10" t="s">
        <v>16</v>
      </c>
      <c r="C27" s="9">
        <v>0</v>
      </c>
      <c r="N27" s="12" t="s">
        <v>15</v>
      </c>
      <c r="O27" s="22"/>
      <c r="P27" s="22"/>
      <c r="Q27" s="22"/>
      <c r="R27" s="22">
        <v>150000</v>
      </c>
    </row>
    <row r="28" spans="2:18">
      <c r="B28" s="12" t="s">
        <v>15</v>
      </c>
      <c r="C28" s="9">
        <v>50000</v>
      </c>
      <c r="N28" s="10" t="s">
        <v>14</v>
      </c>
      <c r="O28" s="22"/>
      <c r="P28" s="22"/>
      <c r="Q28" s="22"/>
      <c r="R28" s="22">
        <v>100000</v>
      </c>
    </row>
    <row r="29" spans="2:18">
      <c r="B29" s="10" t="s">
        <v>14</v>
      </c>
      <c r="C29" s="9">
        <v>0</v>
      </c>
      <c r="N29" s="8" t="s">
        <v>55</v>
      </c>
      <c r="O29" s="22"/>
      <c r="P29" s="22"/>
      <c r="Q29" s="22"/>
      <c r="R29" s="22">
        <v>350000</v>
      </c>
    </row>
    <row r="30" spans="2:18">
      <c r="B30" s="8" t="s">
        <v>55</v>
      </c>
      <c r="C30" s="9">
        <v>50000</v>
      </c>
      <c r="N30" s="8" t="s">
        <v>13</v>
      </c>
      <c r="O30" s="22"/>
      <c r="P30" s="22"/>
      <c r="Q30" s="22"/>
      <c r="R30" s="22">
        <v>150000</v>
      </c>
    </row>
    <row r="31" spans="2:18">
      <c r="B31" s="8" t="s">
        <v>13</v>
      </c>
      <c r="C31" s="9">
        <v>50000</v>
      </c>
      <c r="N31" s="8" t="s">
        <v>12</v>
      </c>
      <c r="O31" s="22"/>
      <c r="P31" s="22"/>
      <c r="Q31" s="22"/>
      <c r="R31" s="22">
        <v>350000</v>
      </c>
    </row>
    <row r="32" spans="2:18">
      <c r="B32" s="8" t="s">
        <v>12</v>
      </c>
      <c r="C32" s="9">
        <v>50000</v>
      </c>
      <c r="N32" s="8" t="s">
        <v>11</v>
      </c>
      <c r="O32" s="22"/>
      <c r="P32" s="22"/>
      <c r="Q32" s="22"/>
      <c r="R32" s="22">
        <v>50000</v>
      </c>
    </row>
    <row r="33" spans="1:18">
      <c r="B33" s="8" t="s">
        <v>11</v>
      </c>
      <c r="C33" s="9">
        <v>0</v>
      </c>
      <c r="N33" s="8" t="s">
        <v>10</v>
      </c>
      <c r="O33" s="22"/>
      <c r="P33" s="22"/>
      <c r="Q33" s="22"/>
      <c r="R33" s="22">
        <v>0</v>
      </c>
    </row>
    <row r="34" spans="1:18">
      <c r="B34" s="8" t="s">
        <v>10</v>
      </c>
      <c r="C34" s="9">
        <v>0</v>
      </c>
      <c r="N34" s="8" t="s">
        <v>9</v>
      </c>
      <c r="O34" s="22"/>
      <c r="P34" s="22"/>
      <c r="Q34" s="22"/>
      <c r="R34" s="22">
        <v>0</v>
      </c>
    </row>
    <row r="35" spans="1:18">
      <c r="B35" s="8" t="s">
        <v>9</v>
      </c>
      <c r="C35" s="9">
        <v>0</v>
      </c>
      <c r="N35" s="8" t="s">
        <v>8</v>
      </c>
      <c r="O35" s="22"/>
      <c r="P35" s="22"/>
      <c r="Q35" s="22"/>
      <c r="R35" s="22">
        <v>0</v>
      </c>
    </row>
    <row r="36" spans="1:18">
      <c r="B36" s="8" t="s">
        <v>8</v>
      </c>
      <c r="C36" s="9">
        <v>0</v>
      </c>
      <c r="N36" s="8" t="s">
        <v>56</v>
      </c>
      <c r="O36" s="22"/>
      <c r="P36" s="22"/>
      <c r="Q36" s="22"/>
      <c r="R36" s="22">
        <v>0</v>
      </c>
    </row>
    <row r="37" spans="1:18" ht="18" thickBot="1">
      <c r="B37" s="8" t="s">
        <v>56</v>
      </c>
      <c r="C37" s="9">
        <v>0</v>
      </c>
      <c r="N37" s="8" t="s">
        <v>57</v>
      </c>
      <c r="O37" s="22"/>
      <c r="P37" s="22"/>
      <c r="Q37" s="22"/>
      <c r="R37" s="22">
        <v>0</v>
      </c>
    </row>
    <row r="38" spans="1:18" ht="18.5" thickTop="1" thickBot="1">
      <c r="B38" s="8" t="s">
        <v>57</v>
      </c>
      <c r="C38" s="9">
        <v>0</v>
      </c>
      <c r="M38" s="14" t="s">
        <v>50</v>
      </c>
      <c r="N38" s="14" t="s">
        <v>39</v>
      </c>
    </row>
    <row r="39" spans="1:18" ht="18" thickTop="1">
      <c r="A39" s="14" t="s">
        <v>50</v>
      </c>
      <c r="B39" s="14" t="s">
        <v>39</v>
      </c>
      <c r="N39" s="13" t="s">
        <v>40</v>
      </c>
    </row>
    <row r="40" spans="1:18">
      <c r="B40" s="13" t="s">
        <v>40</v>
      </c>
      <c r="N40" s="13" t="s">
        <v>41</v>
      </c>
    </row>
    <row r="41" spans="1:18">
      <c r="B41" s="13" t="s">
        <v>41</v>
      </c>
      <c r="N41" s="13" t="s">
        <v>42</v>
      </c>
    </row>
    <row r="42" spans="1:18">
      <c r="B42" s="13" t="s">
        <v>42</v>
      </c>
      <c r="N42" s="13" t="s">
        <v>43</v>
      </c>
    </row>
    <row r="43" spans="1:18">
      <c r="B43" s="13" t="s">
        <v>43</v>
      </c>
      <c r="N43" s="13" t="s">
        <v>44</v>
      </c>
    </row>
    <row r="44" spans="1:18">
      <c r="B44" s="13" t="s">
        <v>44</v>
      </c>
      <c r="N44" s="13" t="s">
        <v>45</v>
      </c>
    </row>
    <row r="45" spans="1:18">
      <c r="B45" s="13" t="s">
        <v>45</v>
      </c>
      <c r="N45" s="13" t="s">
        <v>46</v>
      </c>
    </row>
    <row r="46" spans="1:18">
      <c r="B46" s="13" t="s">
        <v>46</v>
      </c>
      <c r="N46" s="13" t="s">
        <v>47</v>
      </c>
    </row>
    <row r="47" spans="1:18">
      <c r="B47" s="13" t="s">
        <v>47</v>
      </c>
      <c r="N47" s="13" t="s">
        <v>48</v>
      </c>
    </row>
    <row r="48" spans="1:18">
      <c r="B48" s="13" t="s">
        <v>48</v>
      </c>
    </row>
  </sheetData>
  <mergeCells count="6">
    <mergeCell ref="E2:E5"/>
    <mergeCell ref="F2:I2"/>
    <mergeCell ref="F3:G3"/>
    <mergeCell ref="H3:I3"/>
    <mergeCell ref="F4:G4"/>
    <mergeCell ref="H4:I4"/>
  </mergeCells>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18894-95C2-405F-93C3-5664A23212A0}">
  <dimension ref="A1:I341"/>
  <sheetViews>
    <sheetView topLeftCell="A84" zoomScale="85" zoomScaleNormal="85" workbookViewId="0">
      <selection activeCell="H25" sqref="H25"/>
    </sheetView>
  </sheetViews>
  <sheetFormatPr defaultRowHeight="18"/>
  <cols>
    <col min="1" max="1" width="23.33203125" customWidth="1"/>
    <col min="2" max="2" width="15" bestFit="1" customWidth="1"/>
    <col min="3" max="3" width="53.58203125" bestFit="1" customWidth="1"/>
    <col min="4" max="4" width="53.58203125" customWidth="1"/>
    <col min="5" max="5" width="11.6640625" bestFit="1" customWidth="1"/>
    <col min="7" max="7" width="11.9140625" bestFit="1" customWidth="1"/>
  </cols>
  <sheetData>
    <row r="1" spans="1:8">
      <c r="A1" s="24" t="s">
        <v>159</v>
      </c>
      <c r="B1" s="24" t="s">
        <v>91</v>
      </c>
      <c r="C1" s="25" t="s">
        <v>118</v>
      </c>
      <c r="D1" s="25" t="s">
        <v>162</v>
      </c>
      <c r="E1" s="24" t="s">
        <v>119</v>
      </c>
      <c r="F1" s="24" t="s">
        <v>163</v>
      </c>
      <c r="G1" s="29" t="s">
        <v>164</v>
      </c>
      <c r="H1" s="24"/>
    </row>
    <row r="2" spans="1:8">
      <c r="A2" s="24" t="s">
        <v>34</v>
      </c>
      <c r="B2" s="24" t="s">
        <v>115</v>
      </c>
      <c r="C2" s="24" t="s">
        <v>114</v>
      </c>
      <c r="D2" s="24" t="str">
        <f>A2&amp;B2&amp;C2&amp;F2</f>
        <v>トヨタZAD-RMV11C+podR6</v>
      </c>
      <c r="E2" s="26">
        <v>1573636</v>
      </c>
      <c r="F2" s="26" t="s">
        <v>76</v>
      </c>
      <c r="G2" s="27">
        <v>530000</v>
      </c>
      <c r="H2" s="28"/>
    </row>
    <row r="3" spans="1:8">
      <c r="A3" s="24" t="s">
        <v>116</v>
      </c>
      <c r="B3" s="24" t="s">
        <v>117</v>
      </c>
      <c r="C3" s="24" t="s">
        <v>120</v>
      </c>
      <c r="D3" s="24" t="str">
        <f t="shared" ref="D3:D53" si="0">A3&amp;B3&amp;C3&amp;F3</f>
        <v>トヨタ車体ZAD-TAK30-BSコムスB・COM  ベーシックR6</v>
      </c>
      <c r="E3" s="26">
        <v>727000</v>
      </c>
      <c r="F3" s="26" t="s">
        <v>76</v>
      </c>
      <c r="G3" s="27">
        <v>287000</v>
      </c>
      <c r="H3" s="28"/>
    </row>
    <row r="4" spans="1:8">
      <c r="A4" s="24" t="s">
        <v>48</v>
      </c>
      <c r="B4" s="24" t="s">
        <v>122</v>
      </c>
      <c r="C4" s="24" t="s">
        <v>121</v>
      </c>
      <c r="D4" s="24" t="str">
        <f t="shared" si="0"/>
        <v>トヨタ車体ZAD-TAK30-KSコムスB・COM  デッキR6</v>
      </c>
      <c r="E4" s="26">
        <v>855000</v>
      </c>
      <c r="F4" s="26" t="s">
        <v>76</v>
      </c>
      <c r="G4" s="27">
        <v>364000</v>
      </c>
      <c r="H4" s="28"/>
    </row>
    <row r="5" spans="1:8">
      <c r="A5" s="24" t="s">
        <v>116</v>
      </c>
      <c r="B5" s="24" t="s">
        <v>124</v>
      </c>
      <c r="C5" s="24" t="s">
        <v>123</v>
      </c>
      <c r="D5" s="24" t="str">
        <f t="shared" si="0"/>
        <v>トヨタ車体ZAD-TAK30-DSコムスB・COM  デリバリーR6</v>
      </c>
      <c r="E5" s="26">
        <v>895000</v>
      </c>
      <c r="F5" s="26" t="s">
        <v>76</v>
      </c>
      <c r="G5" s="27">
        <v>389000</v>
      </c>
      <c r="H5" s="28"/>
    </row>
    <row r="6" spans="1:8">
      <c r="A6" s="24" t="s">
        <v>116</v>
      </c>
      <c r="B6" s="24" t="s">
        <v>126</v>
      </c>
      <c r="C6" s="24" t="s">
        <v>125</v>
      </c>
      <c r="D6" s="24" t="str">
        <f t="shared" si="0"/>
        <v>トヨタ車体ZAD-TAK30-PDコムスP・COMR6</v>
      </c>
      <c r="E6" s="26">
        <v>873000</v>
      </c>
      <c r="F6" s="26" t="s">
        <v>76</v>
      </c>
      <c r="G6" s="27">
        <v>375000</v>
      </c>
      <c r="H6" s="28"/>
    </row>
    <row r="7" spans="1:8">
      <c r="A7" s="24" t="s">
        <v>127</v>
      </c>
      <c r="B7" s="24" t="s">
        <v>160</v>
      </c>
      <c r="C7" s="24" t="s">
        <v>199</v>
      </c>
      <c r="D7" s="24" t="str">
        <f t="shared" si="0"/>
        <v>EV モーターズ・ジャパン不明(EVモーターズ・ジャパン)BangeR6</v>
      </c>
      <c r="E7" s="26">
        <v>1080000</v>
      </c>
      <c r="F7" s="26" t="s">
        <v>76</v>
      </c>
      <c r="G7" s="27">
        <v>327000</v>
      </c>
      <c r="H7" s="28"/>
    </row>
    <row r="8" spans="1:8">
      <c r="A8" s="24" t="s">
        <v>127</v>
      </c>
      <c r="B8" s="24" t="s">
        <v>160</v>
      </c>
      <c r="C8" s="24" t="s">
        <v>200</v>
      </c>
      <c r="D8" s="24" t="str">
        <f t="shared" si="0"/>
        <v>EV モーターズ・ジャパン不明(EVモーターズ・ジャパン)Bange-RR6</v>
      </c>
      <c r="E8" s="26">
        <v>1320000</v>
      </c>
      <c r="F8" s="26" t="s">
        <v>76</v>
      </c>
      <c r="G8" s="27">
        <v>327000</v>
      </c>
      <c r="H8" s="28"/>
    </row>
    <row r="9" spans="1:8">
      <c r="A9" s="24" t="s">
        <v>127</v>
      </c>
      <c r="B9" s="24" t="s">
        <v>160</v>
      </c>
      <c r="C9" s="24" t="s">
        <v>201</v>
      </c>
      <c r="D9" s="24" t="str">
        <f t="shared" si="0"/>
        <v>EV モーターズ・ジャパン不明(EVモーターズ・ジャパン)Bange-PR6</v>
      </c>
      <c r="E9" s="26">
        <v>1050000</v>
      </c>
      <c r="F9" s="26" t="s">
        <v>76</v>
      </c>
      <c r="G9" s="27">
        <v>327000</v>
      </c>
      <c r="H9" s="28"/>
    </row>
    <row r="10" spans="1:8">
      <c r="A10" s="24" t="s">
        <v>127</v>
      </c>
      <c r="B10" s="24" t="s">
        <v>160</v>
      </c>
      <c r="C10" s="24" t="s">
        <v>202</v>
      </c>
      <c r="D10" s="24" t="str">
        <f t="shared" si="0"/>
        <v>EV モーターズ・ジャパン不明(EVモーターズ・ジャパン)Bange-FR6</v>
      </c>
      <c r="E10" s="26">
        <v>1020000</v>
      </c>
      <c r="F10" s="26" t="s">
        <v>76</v>
      </c>
      <c r="G10" s="27">
        <v>327000</v>
      </c>
      <c r="H10" s="28"/>
    </row>
    <row r="11" spans="1:8">
      <c r="A11" s="24" t="s">
        <v>92</v>
      </c>
      <c r="B11" s="24" t="s">
        <v>161</v>
      </c>
      <c r="C11" s="24" t="s">
        <v>128</v>
      </c>
      <c r="D11" s="24" t="str">
        <f t="shared" si="0"/>
        <v>日本エレクトライク不明(日本エレクトライク)エレクトライク  マヒンドラTREO ZOR PUR6</v>
      </c>
      <c r="E11" s="26">
        <v>1400000</v>
      </c>
      <c r="F11" s="26" t="s">
        <v>76</v>
      </c>
      <c r="G11" s="27">
        <v>530000</v>
      </c>
      <c r="H11" s="28"/>
    </row>
    <row r="12" spans="1:8">
      <c r="A12" s="24" t="s">
        <v>92</v>
      </c>
      <c r="B12" s="24" t="s">
        <v>161</v>
      </c>
      <c r="C12" s="24" t="s">
        <v>129</v>
      </c>
      <c r="D12" s="24" t="str">
        <f t="shared" si="0"/>
        <v>日本エレクトライク不明(日本エレクトライク)エレクトライク  マヒンドラTREO ZOR FBR6</v>
      </c>
      <c r="E12" s="26">
        <v>1400000</v>
      </c>
      <c r="F12" s="26" t="s">
        <v>76</v>
      </c>
      <c r="G12" s="27">
        <v>530000</v>
      </c>
      <c r="H12" s="28"/>
    </row>
    <row r="13" spans="1:8">
      <c r="A13" s="24" t="s">
        <v>92</v>
      </c>
      <c r="B13" s="24" t="s">
        <v>161</v>
      </c>
      <c r="C13" s="24" t="s">
        <v>130</v>
      </c>
      <c r="D13" s="24" t="str">
        <f t="shared" si="0"/>
        <v>日本エレクトライク不明(日本エレクトライク)エレクトライク  マヒンドラTREO ZOR DVR6</v>
      </c>
      <c r="E13" s="26">
        <v>1400000</v>
      </c>
      <c r="F13" s="26" t="s">
        <v>76</v>
      </c>
      <c r="G13" s="27">
        <v>529000</v>
      </c>
      <c r="H13" s="28"/>
    </row>
    <row r="14" spans="1:8">
      <c r="A14" s="24" t="s">
        <v>131</v>
      </c>
      <c r="B14" s="24" t="s">
        <v>94</v>
      </c>
      <c r="C14" s="24" t="s">
        <v>205</v>
      </c>
      <c r="D14" s="24" t="str">
        <f t="shared" si="0"/>
        <v>aideaZAD-CF45aidea AA-wiz αR6</v>
      </c>
      <c r="E14" s="26">
        <v>530000</v>
      </c>
      <c r="F14" s="26" t="s">
        <v>76</v>
      </c>
      <c r="G14" s="27">
        <v>300000</v>
      </c>
      <c r="H14" s="28"/>
    </row>
    <row r="15" spans="1:8">
      <c r="A15" s="24" t="s">
        <v>131</v>
      </c>
      <c r="B15" s="24" t="s">
        <v>94</v>
      </c>
      <c r="C15" s="24" t="s">
        <v>203</v>
      </c>
      <c r="D15" s="24" t="str">
        <f t="shared" si="0"/>
        <v>aideaZAD-CF45aidea AA-wiz PRO αR6</v>
      </c>
      <c r="E15" s="26">
        <v>540000</v>
      </c>
      <c r="F15" s="26" t="s">
        <v>76</v>
      </c>
      <c r="G15" s="27">
        <v>300000</v>
      </c>
      <c r="H15" s="28"/>
    </row>
    <row r="16" spans="1:8">
      <c r="A16" s="24" t="s">
        <v>131</v>
      </c>
      <c r="B16" s="24" t="s">
        <v>94</v>
      </c>
      <c r="C16" s="24" t="s">
        <v>204</v>
      </c>
      <c r="D16" s="24" t="str">
        <f t="shared" si="0"/>
        <v>aideaZAD-CF45aidea AA-wiz PRO JP αR6</v>
      </c>
      <c r="E16" s="26">
        <v>540000</v>
      </c>
      <c r="F16" s="26" t="s">
        <v>76</v>
      </c>
      <c r="G16" s="27">
        <v>300000</v>
      </c>
      <c r="H16" s="28"/>
    </row>
    <row r="17" spans="1:8">
      <c r="A17" s="24" t="s">
        <v>131</v>
      </c>
      <c r="B17" s="24" t="s">
        <v>95</v>
      </c>
      <c r="C17" s="24" t="s">
        <v>132</v>
      </c>
      <c r="D17" s="24" t="str">
        <f t="shared" si="0"/>
        <v>aideaZAD-AA86AA-Cargo β8R6</v>
      </c>
      <c r="E17" s="26">
        <v>998000</v>
      </c>
      <c r="F17" s="26" t="s">
        <v>76</v>
      </c>
      <c r="G17" s="27">
        <v>352000</v>
      </c>
      <c r="H17" s="28"/>
    </row>
    <row r="18" spans="1:8">
      <c r="A18" s="24" t="s">
        <v>131</v>
      </c>
      <c r="B18" s="24" t="s">
        <v>93</v>
      </c>
      <c r="C18" s="24" t="s">
        <v>133</v>
      </c>
      <c r="D18" s="24" t="str">
        <f t="shared" si="0"/>
        <v>aideaZAD-AA45AA-Cargo α4R6</v>
      </c>
      <c r="E18" s="26">
        <v>798000</v>
      </c>
      <c r="F18" s="26" t="s">
        <v>76</v>
      </c>
      <c r="G18" s="27">
        <v>232000</v>
      </c>
      <c r="H18" s="28"/>
    </row>
    <row r="19" spans="1:8">
      <c r="A19" s="24" t="s">
        <v>111</v>
      </c>
      <c r="B19" s="24" t="s">
        <v>112</v>
      </c>
      <c r="C19" s="24" t="s">
        <v>134</v>
      </c>
      <c r="D19" s="24" t="str">
        <f t="shared" si="0"/>
        <v>カワサキZAD-NX011ANinja e-1R6</v>
      </c>
      <c r="E19" s="26">
        <v>970000</v>
      </c>
      <c r="F19" s="26" t="s">
        <v>76</v>
      </c>
      <c r="G19" s="27">
        <v>510000</v>
      </c>
      <c r="H19" s="28"/>
    </row>
    <row r="20" spans="1:8">
      <c r="A20" s="24" t="s">
        <v>111</v>
      </c>
      <c r="B20" s="24" t="s">
        <v>112</v>
      </c>
      <c r="C20" s="24" t="s">
        <v>113</v>
      </c>
      <c r="D20" s="24" t="str">
        <f t="shared" si="0"/>
        <v>カワサキZAD-NX011AZ e-1R6</v>
      </c>
      <c r="E20" s="26">
        <v>920000</v>
      </c>
      <c r="F20" s="26" t="s">
        <v>76</v>
      </c>
      <c r="G20" s="27">
        <v>510000</v>
      </c>
      <c r="H20" s="28"/>
    </row>
    <row r="21" spans="1:8">
      <c r="A21" s="24" t="s">
        <v>135</v>
      </c>
      <c r="B21" s="24" t="s">
        <v>137</v>
      </c>
      <c r="C21" s="24" t="s">
        <v>136</v>
      </c>
      <c r="D21" s="24" t="str">
        <f t="shared" si="0"/>
        <v>プロトZAD-PEV11PEV600R6</v>
      </c>
      <c r="E21" s="26">
        <v>198000</v>
      </c>
      <c r="F21" s="26" t="s">
        <v>76</v>
      </c>
      <c r="G21" s="27">
        <v>115000</v>
      </c>
      <c r="H21" s="28"/>
    </row>
    <row r="22" spans="1:8">
      <c r="A22" s="24" t="s">
        <v>26</v>
      </c>
      <c r="B22" s="24" t="s">
        <v>53</v>
      </c>
      <c r="C22" s="24" t="s">
        <v>174</v>
      </c>
      <c r="D22" s="24" t="str">
        <f t="shared" ref="D22" si="1">A22&amp;B22&amp;C22&amp;F22</f>
        <v>ホンダZAD-EF07BENLY e: Ⅰ　バッテリー無しR6</v>
      </c>
      <c r="E22" s="26">
        <v>330000</v>
      </c>
      <c r="F22" s="26" t="s">
        <v>76</v>
      </c>
      <c r="G22" s="27">
        <v>268000</v>
      </c>
      <c r="H22" s="28"/>
    </row>
    <row r="23" spans="1:8">
      <c r="A23" s="24" t="s">
        <v>26</v>
      </c>
      <c r="B23" s="24" t="s">
        <v>53</v>
      </c>
      <c r="C23" s="24" t="s">
        <v>138</v>
      </c>
      <c r="D23" s="24" t="str">
        <f t="shared" si="0"/>
        <v>ホンダZAD-EF07BENLY e: ⅠMPP e:セットR6</v>
      </c>
      <c r="E23" s="26">
        <v>528000</v>
      </c>
      <c r="F23" s="26" t="s">
        <v>76</v>
      </c>
      <c r="G23" s="27">
        <v>308000</v>
      </c>
      <c r="H23" s="27"/>
    </row>
    <row r="24" spans="1:8">
      <c r="A24" s="24" t="s">
        <v>26</v>
      </c>
      <c r="B24" s="24" t="s">
        <v>53</v>
      </c>
      <c r="C24" s="24" t="s">
        <v>139</v>
      </c>
      <c r="D24" s="24" t="str">
        <f t="shared" si="0"/>
        <v>ホンダZAD-EF07BENLY e: Ⅰ予備バッテリー2個 セット  MPP e:セットR6</v>
      </c>
      <c r="E24" s="26">
        <v>726000</v>
      </c>
      <c r="F24" s="26" t="s">
        <v>76</v>
      </c>
      <c r="G24" s="27">
        <v>506000</v>
      </c>
      <c r="H24" s="27"/>
    </row>
    <row r="25" spans="1:8">
      <c r="A25" s="24" t="s">
        <v>26</v>
      </c>
      <c r="B25" s="24" t="s">
        <v>96</v>
      </c>
      <c r="C25" s="24" t="s">
        <v>175</v>
      </c>
      <c r="D25" s="24" t="str">
        <f t="shared" ref="D25" si="2">A25&amp;B25&amp;C25&amp;F25</f>
        <v>ホンダZAD-EF08BENLY e: Ⅰプロ　バッテリー無しR6</v>
      </c>
      <c r="E25" s="26">
        <v>340000</v>
      </c>
      <c r="F25" s="26" t="s">
        <v>76</v>
      </c>
      <c r="G25" s="27">
        <v>268000</v>
      </c>
      <c r="H25" s="27"/>
    </row>
    <row r="26" spans="1:8">
      <c r="A26" s="24" t="s">
        <v>26</v>
      </c>
      <c r="B26" s="24" t="s">
        <v>96</v>
      </c>
      <c r="C26" s="24" t="s">
        <v>140</v>
      </c>
      <c r="D26" s="24" t="str">
        <f t="shared" si="0"/>
        <v>ホンダZAD-EF08BENLY e: ⅠプロMPP e:セットR6</v>
      </c>
      <c r="E26" s="26">
        <v>538000</v>
      </c>
      <c r="F26" s="26" t="s">
        <v>76</v>
      </c>
      <c r="G26" s="27">
        <v>308000</v>
      </c>
    </row>
    <row r="27" spans="1:8">
      <c r="A27" s="24" t="s">
        <v>26</v>
      </c>
      <c r="B27" s="24" t="s">
        <v>96</v>
      </c>
      <c r="C27" s="24" t="s">
        <v>141</v>
      </c>
      <c r="D27" s="24" t="str">
        <f t="shared" si="0"/>
        <v>ホンダZAD-EF08BENLY e: Ⅰプロ予備バッテリー2個 セット  MPP e:セットR6</v>
      </c>
      <c r="E27" s="26">
        <v>736000</v>
      </c>
      <c r="F27" s="26" t="s">
        <v>76</v>
      </c>
      <c r="G27" s="27">
        <v>506000</v>
      </c>
      <c r="H27" s="28"/>
    </row>
    <row r="28" spans="1:8">
      <c r="A28" s="24" t="s">
        <v>26</v>
      </c>
      <c r="B28" s="24" t="s">
        <v>97</v>
      </c>
      <c r="C28" s="24" t="s">
        <v>179</v>
      </c>
      <c r="D28" s="24" t="str">
        <f t="shared" ref="D28" si="3">A28&amp;B28&amp;C28&amp;F28</f>
        <v>ホンダZAD-EF09BENLY e: Ⅰプロ2　バッテリー無しR6</v>
      </c>
      <c r="E28" s="26">
        <v>340000</v>
      </c>
      <c r="F28" s="26" t="s">
        <v>76</v>
      </c>
      <c r="G28" s="27">
        <v>268000</v>
      </c>
      <c r="H28" s="28"/>
    </row>
    <row r="29" spans="1:8">
      <c r="A29" s="24" t="s">
        <v>26</v>
      </c>
      <c r="B29" s="24" t="s">
        <v>97</v>
      </c>
      <c r="C29" s="24" t="s">
        <v>142</v>
      </c>
      <c r="D29" s="24" t="str">
        <f t="shared" si="0"/>
        <v>ホンダZAD-EF09BENLY e: Ⅰプロ2MPP e:セットR6</v>
      </c>
      <c r="E29" s="26">
        <v>538000</v>
      </c>
      <c r="F29" s="26" t="s">
        <v>76</v>
      </c>
      <c r="G29" s="27">
        <v>308000</v>
      </c>
      <c r="H29" s="27"/>
    </row>
    <row r="30" spans="1:8">
      <c r="A30" s="24" t="s">
        <v>26</v>
      </c>
      <c r="B30" s="24" t="s">
        <v>97</v>
      </c>
      <c r="C30" s="24" t="s">
        <v>143</v>
      </c>
      <c r="D30" s="24" t="str">
        <f t="shared" si="0"/>
        <v>ホンダZAD-EF09BENLY e: Ⅰプロ2予備バッテリー2個 セット  MPP e:セットR6</v>
      </c>
      <c r="E30" s="26">
        <v>736000</v>
      </c>
      <c r="F30" s="26" t="s">
        <v>76</v>
      </c>
      <c r="G30" s="27">
        <v>506000</v>
      </c>
      <c r="H30" s="27"/>
    </row>
    <row r="31" spans="1:8">
      <c r="A31" s="24" t="s">
        <v>26</v>
      </c>
      <c r="B31" s="24" t="s">
        <v>101</v>
      </c>
      <c r="C31" s="24" t="s">
        <v>176</v>
      </c>
      <c r="D31" s="24" t="str">
        <f t="shared" ref="D31" si="4">A31&amp;B31&amp;C31&amp;F31</f>
        <v>ホンダZAD-EF10BENLY e: Ⅱ　バッテリー無しR6</v>
      </c>
      <c r="E31" s="26">
        <v>330000</v>
      </c>
      <c r="F31" s="26" t="s">
        <v>76</v>
      </c>
      <c r="G31" s="27">
        <v>220000</v>
      </c>
      <c r="H31" s="28"/>
    </row>
    <row r="32" spans="1:8">
      <c r="A32" s="24" t="s">
        <v>26</v>
      </c>
      <c r="B32" s="24" t="s">
        <v>101</v>
      </c>
      <c r="C32" s="24" t="s">
        <v>144</v>
      </c>
      <c r="D32" s="24" t="str">
        <f t="shared" si="0"/>
        <v>ホンダZAD-EF10BENLY e: ⅡMPP e:セットR6</v>
      </c>
      <c r="E32" s="26">
        <v>528000</v>
      </c>
      <c r="F32" s="26" t="s">
        <v>76</v>
      </c>
      <c r="G32" s="27">
        <v>260000</v>
      </c>
      <c r="H32" s="28"/>
    </row>
    <row r="33" spans="1:8">
      <c r="A33" s="24" t="s">
        <v>26</v>
      </c>
      <c r="B33" s="24" t="s">
        <v>101</v>
      </c>
      <c r="C33" s="24" t="s">
        <v>145</v>
      </c>
      <c r="D33" s="24" t="str">
        <f t="shared" si="0"/>
        <v>ホンダZAD-EF10BENLY e: Ⅱ予備バッテリー2個 セット  MPP e:セットR6</v>
      </c>
      <c r="E33" s="26">
        <v>726000</v>
      </c>
      <c r="F33" s="26" t="s">
        <v>76</v>
      </c>
      <c r="G33" s="27">
        <v>418000</v>
      </c>
      <c r="H33" s="28"/>
    </row>
    <row r="34" spans="1:8">
      <c r="A34" s="24" t="s">
        <v>26</v>
      </c>
      <c r="B34" s="24" t="s">
        <v>102</v>
      </c>
      <c r="C34" s="24" t="s">
        <v>177</v>
      </c>
      <c r="D34" s="24" t="str">
        <f t="shared" ref="D34" si="5">A34&amp;B34&amp;C34&amp;F34</f>
        <v>ホンダZAD-EF11BENLY e: Ⅱプロ　バッテリー無しR6</v>
      </c>
      <c r="E34" s="26">
        <v>340000</v>
      </c>
      <c r="F34" s="26" t="s">
        <v>76</v>
      </c>
      <c r="G34" s="27">
        <v>217000</v>
      </c>
      <c r="H34" s="28"/>
    </row>
    <row r="35" spans="1:8">
      <c r="A35" s="24" t="s">
        <v>26</v>
      </c>
      <c r="B35" s="24" t="s">
        <v>102</v>
      </c>
      <c r="C35" s="24" t="s">
        <v>146</v>
      </c>
      <c r="D35" s="24" t="str">
        <f t="shared" si="0"/>
        <v>ホンダZAD-EF11BENLY e: ⅡプロMPP e:セットR6</v>
      </c>
      <c r="E35" s="26">
        <v>538000</v>
      </c>
      <c r="F35" s="26" t="s">
        <v>76</v>
      </c>
      <c r="G35" s="27">
        <v>257000</v>
      </c>
      <c r="H35" s="28"/>
    </row>
    <row r="36" spans="1:8">
      <c r="A36" s="24" t="s">
        <v>26</v>
      </c>
      <c r="B36" s="24" t="s">
        <v>102</v>
      </c>
      <c r="C36" s="24" t="s">
        <v>147</v>
      </c>
      <c r="D36" s="24" t="str">
        <f t="shared" si="0"/>
        <v>ホンダZAD-EF11BENLY e: Ⅱプロ予備バッテリー2個 セット  MPP e:セットR6</v>
      </c>
      <c r="E36" s="26">
        <v>736000</v>
      </c>
      <c r="F36" s="26" t="s">
        <v>76</v>
      </c>
      <c r="G36" s="27">
        <v>415000</v>
      </c>
      <c r="H36" s="28"/>
    </row>
    <row r="37" spans="1:8">
      <c r="A37" s="24" t="s">
        <v>26</v>
      </c>
      <c r="B37" s="24" t="s">
        <v>103</v>
      </c>
      <c r="C37" s="24" t="s">
        <v>178</v>
      </c>
      <c r="D37" s="24" t="str">
        <f t="shared" ref="D37" si="6">A37&amp;B37&amp;C37&amp;F37</f>
        <v>ホンダZAD-EF12BENLY e: Ⅱプロ2　バッテリー無しR6</v>
      </c>
      <c r="E37" s="26">
        <v>340000</v>
      </c>
      <c r="F37" s="26" t="s">
        <v>76</v>
      </c>
      <c r="G37" s="27">
        <v>217000</v>
      </c>
      <c r="H37" s="28"/>
    </row>
    <row r="38" spans="1:8">
      <c r="A38" s="24" t="s">
        <v>26</v>
      </c>
      <c r="B38" s="24" t="s">
        <v>103</v>
      </c>
      <c r="C38" s="24" t="s">
        <v>148</v>
      </c>
      <c r="D38" s="24" t="str">
        <f t="shared" si="0"/>
        <v>ホンダZAD-EF12BENLY e: Ⅱプロ2MPP e:セットR6</v>
      </c>
      <c r="E38" s="26">
        <v>538000</v>
      </c>
      <c r="F38" s="26" t="s">
        <v>76</v>
      </c>
      <c r="G38" s="27">
        <v>257000</v>
      </c>
      <c r="H38" s="28"/>
    </row>
    <row r="39" spans="1:8">
      <c r="A39" s="24" t="s">
        <v>26</v>
      </c>
      <c r="B39" s="24" t="s">
        <v>103</v>
      </c>
      <c r="C39" s="24" t="s">
        <v>149</v>
      </c>
      <c r="D39" s="24" t="str">
        <f t="shared" si="0"/>
        <v>ホンダZAD-EF12BENLY e: Ⅱプロ2予備バッテリー2個 セット  MPP e:セットR6</v>
      </c>
      <c r="E39" s="26">
        <v>736000</v>
      </c>
      <c r="F39" s="26" t="s">
        <v>76</v>
      </c>
      <c r="G39" s="27">
        <v>415000</v>
      </c>
      <c r="H39" s="28"/>
    </row>
    <row r="40" spans="1:8">
      <c r="A40" s="24" t="s">
        <v>26</v>
      </c>
      <c r="B40" s="24" t="s">
        <v>100</v>
      </c>
      <c r="C40" s="24" t="s">
        <v>180</v>
      </c>
      <c r="D40" s="24" t="str">
        <f t="shared" ref="D40" si="7">A40&amp;B40&amp;C40&amp;F40</f>
        <v>ホンダZAD-EF16EM1 e:　バッテリー無しR6</v>
      </c>
      <c r="E40" s="26">
        <v>142000</v>
      </c>
      <c r="F40" s="26" t="s">
        <v>76</v>
      </c>
      <c r="G40" s="27">
        <v>66000</v>
      </c>
      <c r="H40" s="28"/>
    </row>
    <row r="41" spans="1:8">
      <c r="A41" s="24" t="s">
        <v>26</v>
      </c>
      <c r="B41" s="24" t="s">
        <v>100</v>
      </c>
      <c r="C41" s="24" t="s">
        <v>150</v>
      </c>
      <c r="D41" s="24" t="str">
        <f t="shared" si="0"/>
        <v>ホンダZAD-EF16EM1 e:MPP e:  1個R6</v>
      </c>
      <c r="E41" s="26">
        <v>241000</v>
      </c>
      <c r="F41" s="26" t="s">
        <v>76</v>
      </c>
      <c r="G41" s="27">
        <v>86000</v>
      </c>
      <c r="H41" s="28"/>
    </row>
    <row r="42" spans="1:8">
      <c r="A42" s="24" t="s">
        <v>26</v>
      </c>
      <c r="B42" s="24" t="s">
        <v>100</v>
      </c>
      <c r="C42" s="24" t="s">
        <v>151</v>
      </c>
      <c r="D42" s="24" t="str">
        <f t="shared" si="0"/>
        <v>ホンダZAD-EF16EM1 e:予備バッテリーMPP e: 1個セットR6</v>
      </c>
      <c r="E42" s="26">
        <v>340000</v>
      </c>
      <c r="F42" s="26" t="s">
        <v>76</v>
      </c>
      <c r="G42" s="27">
        <v>165000</v>
      </c>
      <c r="H42" s="28"/>
    </row>
    <row r="43" spans="1:8">
      <c r="A43" s="24" t="s">
        <v>26</v>
      </c>
      <c r="B43" s="24" t="s">
        <v>98</v>
      </c>
      <c r="C43" s="24" t="s">
        <v>181</v>
      </c>
      <c r="D43" s="24" t="str">
        <f t="shared" ref="D43" si="8">A43&amp;B43&amp;C43&amp;F43</f>
        <v>ホンダZAD-EF13GYRO e:　バッテリー無しR6</v>
      </c>
      <c r="E43" s="26">
        <v>500000</v>
      </c>
      <c r="F43" s="26" t="s">
        <v>76</v>
      </c>
      <c r="G43" s="27">
        <v>295000</v>
      </c>
      <c r="H43" s="28"/>
    </row>
    <row r="44" spans="1:8">
      <c r="A44" s="24" t="s">
        <v>26</v>
      </c>
      <c r="B44" s="24" t="s">
        <v>98</v>
      </c>
      <c r="C44" s="24" t="s">
        <v>152</v>
      </c>
      <c r="D44" s="24" t="str">
        <f t="shared" si="0"/>
        <v>ホンダZAD-EF13GYRO e:MPP e:セットR6</v>
      </c>
      <c r="E44" s="26">
        <v>698000</v>
      </c>
      <c r="F44" s="26" t="s">
        <v>76</v>
      </c>
      <c r="G44" s="27">
        <v>335000</v>
      </c>
      <c r="H44" s="28"/>
    </row>
    <row r="45" spans="1:8">
      <c r="A45" s="24" t="s">
        <v>26</v>
      </c>
      <c r="B45" s="24" t="s">
        <v>98</v>
      </c>
      <c r="C45" s="24" t="s">
        <v>153</v>
      </c>
      <c r="D45" s="24" t="str">
        <f t="shared" si="0"/>
        <v>ホンダZAD-EF13GYRO e:予備バッテリー2個 セット  MPP e:セットR6</v>
      </c>
      <c r="E45" s="26">
        <v>896000</v>
      </c>
      <c r="F45" s="26" t="s">
        <v>76</v>
      </c>
      <c r="G45" s="27">
        <v>530000</v>
      </c>
      <c r="H45" s="28"/>
    </row>
    <row r="46" spans="1:8">
      <c r="A46" s="24" t="s">
        <v>26</v>
      </c>
      <c r="B46" s="24" t="s">
        <v>99</v>
      </c>
      <c r="C46" s="24" t="s">
        <v>208</v>
      </c>
      <c r="D46" s="24" t="str">
        <f t="shared" ref="D46" si="9">A46&amp;B46&amp;C46&amp;F46</f>
        <v>ホンダZAD-EF14GYRO CANOPY e:　バッテリー無しR6</v>
      </c>
      <c r="E46" s="26">
        <v>650000</v>
      </c>
      <c r="F46" s="26" t="s">
        <v>76</v>
      </c>
      <c r="G46" s="27">
        <v>292000</v>
      </c>
      <c r="H46" s="28"/>
    </row>
    <row r="47" spans="1:8">
      <c r="A47" s="24" t="s">
        <v>26</v>
      </c>
      <c r="B47" s="24" t="s">
        <v>99</v>
      </c>
      <c r="C47" s="24" t="s">
        <v>154</v>
      </c>
      <c r="D47" s="24" t="str">
        <f t="shared" si="0"/>
        <v>ホンダZAD-EF14GYRO CANOPY e:MPP e:セットR6</v>
      </c>
      <c r="E47" s="26">
        <v>848000</v>
      </c>
      <c r="F47" s="26" t="s">
        <v>76</v>
      </c>
      <c r="G47" s="27">
        <v>332000</v>
      </c>
      <c r="H47" s="28"/>
    </row>
    <row r="48" spans="1:8">
      <c r="A48" s="24" t="s">
        <v>26</v>
      </c>
      <c r="B48" s="24" t="s">
        <v>99</v>
      </c>
      <c r="C48" s="24" t="s">
        <v>155</v>
      </c>
      <c r="D48" s="24" t="str">
        <f t="shared" si="0"/>
        <v>ホンダZAD-EF14GYRO CANOPY e:予備バッテリー2個 セット  MPP e:セットR6</v>
      </c>
      <c r="E48" s="26">
        <v>1046000</v>
      </c>
      <c r="F48" s="26" t="s">
        <v>76</v>
      </c>
      <c r="G48" s="27">
        <v>530000</v>
      </c>
      <c r="H48" s="28"/>
    </row>
    <row r="49" spans="1:8">
      <c r="A49" s="24" t="s">
        <v>104</v>
      </c>
      <c r="B49" s="24" t="s">
        <v>105</v>
      </c>
      <c r="C49" s="24" t="s">
        <v>156</v>
      </c>
      <c r="D49" s="24" t="str">
        <f t="shared" si="0"/>
        <v>スズキZAD-CZ81Ae-Let'sR6</v>
      </c>
      <c r="E49" s="26">
        <v>298000</v>
      </c>
      <c r="F49" s="26" t="s">
        <v>76</v>
      </c>
      <c r="G49" s="27">
        <v>173000</v>
      </c>
      <c r="H49" s="28"/>
    </row>
    <row r="50" spans="1:8">
      <c r="A50" s="24" t="s">
        <v>104</v>
      </c>
      <c r="B50" s="24" t="s">
        <v>105</v>
      </c>
      <c r="C50" s="24" t="s">
        <v>157</v>
      </c>
      <c r="D50" s="24" t="str">
        <f t="shared" si="0"/>
        <v>スズキZAD-CZ81Ae-Let's WR6</v>
      </c>
      <c r="E50" s="26">
        <v>378000</v>
      </c>
      <c r="F50" s="26" t="s">
        <v>76</v>
      </c>
      <c r="G50" s="27">
        <v>234000</v>
      </c>
      <c r="H50" s="28"/>
    </row>
    <row r="51" spans="1:8">
      <c r="A51" s="24" t="s">
        <v>106</v>
      </c>
      <c r="B51" s="24" t="s">
        <v>108</v>
      </c>
      <c r="C51" s="24" t="s">
        <v>107</v>
      </c>
      <c r="D51" s="24" t="str">
        <f t="shared" si="0"/>
        <v>ヤマハZAD-SY06JEC-03R6</v>
      </c>
      <c r="E51" s="26">
        <v>240000</v>
      </c>
      <c r="F51" s="26" t="s">
        <v>76</v>
      </c>
      <c r="G51" s="27">
        <v>152000</v>
      </c>
      <c r="H51" s="28"/>
    </row>
    <row r="52" spans="1:8">
      <c r="A52" s="24" t="s">
        <v>106</v>
      </c>
      <c r="B52" s="24" t="s">
        <v>110</v>
      </c>
      <c r="C52" s="24" t="s">
        <v>158</v>
      </c>
      <c r="D52" s="24" t="str">
        <f t="shared" si="0"/>
        <v>ヤマハZAD-SY11JE-Vino（車台番号：004081以降）R6</v>
      </c>
      <c r="E52" s="26">
        <v>286000</v>
      </c>
      <c r="F52" s="26" t="s">
        <v>76</v>
      </c>
      <c r="G52" s="27">
        <v>143000</v>
      </c>
      <c r="H52" s="28"/>
    </row>
    <row r="53" spans="1:8" ht="18.5" thickBot="1">
      <c r="A53" s="37" t="s">
        <v>106</v>
      </c>
      <c r="B53" s="37" t="s">
        <v>110</v>
      </c>
      <c r="C53" s="37" t="s">
        <v>109</v>
      </c>
      <c r="D53" s="37" t="str">
        <f t="shared" si="0"/>
        <v>ヤマハZAD-SY11JE-VinoR6</v>
      </c>
      <c r="E53" s="38">
        <v>236000</v>
      </c>
      <c r="F53" s="38" t="s">
        <v>76</v>
      </c>
      <c r="G53" s="39">
        <v>130000</v>
      </c>
      <c r="H53" s="28"/>
    </row>
    <row r="54" spans="1:8">
      <c r="A54" s="24" t="s">
        <v>34</v>
      </c>
      <c r="B54" s="24" t="s">
        <v>115</v>
      </c>
      <c r="C54" s="24" t="s">
        <v>114</v>
      </c>
      <c r="D54" s="24" t="str">
        <f>A54&amp;B54&amp;C54&amp;F54</f>
        <v>トヨタZAD-RMV11C+podR7</v>
      </c>
      <c r="E54" s="26">
        <v>1573636</v>
      </c>
      <c r="F54" s="26" t="s">
        <v>77</v>
      </c>
      <c r="G54" s="27">
        <v>530000</v>
      </c>
    </row>
    <row r="55" spans="1:8">
      <c r="A55" s="24" t="s">
        <v>116</v>
      </c>
      <c r="B55" s="24" t="s">
        <v>117</v>
      </c>
      <c r="C55" s="24" t="s">
        <v>120</v>
      </c>
      <c r="D55" s="24" t="str">
        <f t="shared" ref="D55:D105" si="10">A55&amp;B55&amp;C55&amp;F55</f>
        <v>トヨタ車体ZAD-TAK30-BSコムスB・COM  ベーシックR7</v>
      </c>
      <c r="E55" s="26">
        <v>727000</v>
      </c>
      <c r="F55" s="26" t="s">
        <v>77</v>
      </c>
      <c r="G55" s="27">
        <v>287000</v>
      </c>
    </row>
    <row r="56" spans="1:8">
      <c r="A56" s="24" t="s">
        <v>48</v>
      </c>
      <c r="B56" s="24" t="s">
        <v>122</v>
      </c>
      <c r="C56" s="24" t="s">
        <v>121</v>
      </c>
      <c r="D56" s="24" t="str">
        <f t="shared" si="10"/>
        <v>トヨタ車体ZAD-TAK30-KSコムスB・COM  デッキR7</v>
      </c>
      <c r="E56" s="26">
        <v>855000</v>
      </c>
      <c r="F56" s="26" t="s">
        <v>77</v>
      </c>
      <c r="G56" s="27">
        <v>364000</v>
      </c>
    </row>
    <row r="57" spans="1:8">
      <c r="A57" s="24" t="s">
        <v>116</v>
      </c>
      <c r="B57" s="24" t="s">
        <v>124</v>
      </c>
      <c r="C57" s="24" t="s">
        <v>123</v>
      </c>
      <c r="D57" s="24" t="str">
        <f t="shared" si="10"/>
        <v>トヨタ車体ZAD-TAK30-DSコムスB・COM  デリバリーR7</v>
      </c>
      <c r="E57" s="26">
        <v>895000</v>
      </c>
      <c r="F57" s="26" t="s">
        <v>77</v>
      </c>
      <c r="G57" s="27">
        <v>389000</v>
      </c>
    </row>
    <row r="58" spans="1:8">
      <c r="A58" s="24" t="s">
        <v>116</v>
      </c>
      <c r="B58" s="24" t="s">
        <v>126</v>
      </c>
      <c r="C58" s="24" t="s">
        <v>125</v>
      </c>
      <c r="D58" s="24" t="str">
        <f t="shared" si="10"/>
        <v>トヨタ車体ZAD-TAK30-PDコムスP・COMR7</v>
      </c>
      <c r="E58" s="26">
        <v>873000</v>
      </c>
      <c r="F58" s="26" t="s">
        <v>77</v>
      </c>
      <c r="G58" s="27">
        <v>375000</v>
      </c>
    </row>
    <row r="59" spans="1:8">
      <c r="A59" s="24" t="s">
        <v>127</v>
      </c>
      <c r="B59" s="24" t="s">
        <v>160</v>
      </c>
      <c r="C59" s="24" t="s">
        <v>199</v>
      </c>
      <c r="D59" s="24" t="str">
        <f t="shared" si="10"/>
        <v>EV モーターズ・ジャパン不明(EVモーターズ・ジャパン)BangeR7</v>
      </c>
      <c r="E59" s="26">
        <v>1080000</v>
      </c>
      <c r="F59" s="26" t="s">
        <v>77</v>
      </c>
      <c r="G59" s="27">
        <v>327000</v>
      </c>
    </row>
    <row r="60" spans="1:8">
      <c r="A60" s="24" t="s">
        <v>127</v>
      </c>
      <c r="B60" s="24" t="s">
        <v>160</v>
      </c>
      <c r="C60" s="24" t="s">
        <v>200</v>
      </c>
      <c r="D60" s="24" t="str">
        <f t="shared" si="10"/>
        <v>EV モーターズ・ジャパン不明(EVモーターズ・ジャパン)Bange-RR7</v>
      </c>
      <c r="E60" s="26">
        <v>1320000</v>
      </c>
      <c r="F60" s="26" t="s">
        <v>77</v>
      </c>
      <c r="G60" s="27">
        <v>327000</v>
      </c>
    </row>
    <row r="61" spans="1:8">
      <c r="A61" s="24" t="s">
        <v>127</v>
      </c>
      <c r="B61" s="24" t="s">
        <v>160</v>
      </c>
      <c r="C61" s="24" t="s">
        <v>201</v>
      </c>
      <c r="D61" s="24" t="str">
        <f t="shared" si="10"/>
        <v>EV モーターズ・ジャパン不明(EVモーターズ・ジャパン)Bange-PR7</v>
      </c>
      <c r="E61" s="26">
        <v>1050000</v>
      </c>
      <c r="F61" s="26" t="s">
        <v>77</v>
      </c>
      <c r="G61" s="27">
        <v>327000</v>
      </c>
    </row>
    <row r="62" spans="1:8">
      <c r="A62" s="24" t="s">
        <v>127</v>
      </c>
      <c r="B62" s="24" t="s">
        <v>160</v>
      </c>
      <c r="C62" s="24" t="s">
        <v>202</v>
      </c>
      <c r="D62" s="24" t="str">
        <f t="shared" si="10"/>
        <v>EV モーターズ・ジャパン不明(EVモーターズ・ジャパン)Bange-FR7</v>
      </c>
      <c r="E62" s="26">
        <v>1020000</v>
      </c>
      <c r="F62" s="26" t="s">
        <v>77</v>
      </c>
      <c r="G62" s="27">
        <v>327000</v>
      </c>
    </row>
    <row r="63" spans="1:8">
      <c r="A63" s="24" t="s">
        <v>92</v>
      </c>
      <c r="B63" s="24" t="s">
        <v>161</v>
      </c>
      <c r="C63" s="24" t="s">
        <v>128</v>
      </c>
      <c r="D63" s="24" t="str">
        <f t="shared" si="10"/>
        <v>日本エレクトライク不明(日本エレクトライク)エレクトライク  マヒンドラTREO ZOR PUR7</v>
      </c>
      <c r="E63" s="26">
        <v>1400000</v>
      </c>
      <c r="F63" s="26" t="s">
        <v>77</v>
      </c>
      <c r="G63" s="27">
        <v>530000</v>
      </c>
    </row>
    <row r="64" spans="1:8">
      <c r="A64" s="24" t="s">
        <v>92</v>
      </c>
      <c r="B64" s="24" t="s">
        <v>161</v>
      </c>
      <c r="C64" s="24" t="s">
        <v>129</v>
      </c>
      <c r="D64" s="24" t="str">
        <f t="shared" si="10"/>
        <v>日本エレクトライク不明(日本エレクトライク)エレクトライク  マヒンドラTREO ZOR FBR7</v>
      </c>
      <c r="E64" s="26">
        <v>1400000</v>
      </c>
      <c r="F64" s="26" t="s">
        <v>77</v>
      </c>
      <c r="G64" s="27">
        <v>530000</v>
      </c>
    </row>
    <row r="65" spans="1:9">
      <c r="A65" s="24" t="s">
        <v>92</v>
      </c>
      <c r="B65" s="24" t="s">
        <v>161</v>
      </c>
      <c r="C65" s="24" t="s">
        <v>130</v>
      </c>
      <c r="D65" s="24" t="str">
        <f t="shared" si="10"/>
        <v>日本エレクトライク不明(日本エレクトライク)エレクトライク  マヒンドラTREO ZOR DVR7</v>
      </c>
      <c r="E65" s="26">
        <v>1400000</v>
      </c>
      <c r="F65" s="26" t="s">
        <v>77</v>
      </c>
      <c r="G65" s="27">
        <v>529000</v>
      </c>
    </row>
    <row r="66" spans="1:9">
      <c r="A66" s="24" t="s">
        <v>131</v>
      </c>
      <c r="B66" s="24" t="s">
        <v>94</v>
      </c>
      <c r="C66" s="24" t="s">
        <v>205</v>
      </c>
      <c r="D66" s="24" t="str">
        <f t="shared" si="10"/>
        <v>aideaZAD-CF45aidea AA-wiz αR7</v>
      </c>
      <c r="E66" s="26">
        <v>530000</v>
      </c>
      <c r="F66" s="26" t="s">
        <v>77</v>
      </c>
      <c r="G66" s="27">
        <v>300000</v>
      </c>
      <c r="I66" s="24"/>
    </row>
    <row r="67" spans="1:9">
      <c r="A67" s="24" t="s">
        <v>131</v>
      </c>
      <c r="B67" s="24" t="s">
        <v>94</v>
      </c>
      <c r="C67" s="24" t="s">
        <v>203</v>
      </c>
      <c r="D67" s="24" t="str">
        <f t="shared" si="10"/>
        <v>aideaZAD-CF45aidea AA-wiz PRO αR7</v>
      </c>
      <c r="E67" s="26">
        <v>540000</v>
      </c>
      <c r="F67" s="26" t="s">
        <v>77</v>
      </c>
      <c r="G67" s="27">
        <v>300000</v>
      </c>
      <c r="I67" s="24"/>
    </row>
    <row r="68" spans="1:9">
      <c r="A68" s="24" t="s">
        <v>131</v>
      </c>
      <c r="B68" s="24" t="s">
        <v>94</v>
      </c>
      <c r="C68" s="24" t="s">
        <v>204</v>
      </c>
      <c r="D68" s="24" t="str">
        <f t="shared" si="10"/>
        <v>aideaZAD-CF45aidea AA-wiz PRO JP αR7</v>
      </c>
      <c r="E68" s="26">
        <v>540000</v>
      </c>
      <c r="F68" s="26" t="s">
        <v>77</v>
      </c>
      <c r="G68" s="27">
        <v>300000</v>
      </c>
      <c r="I68" s="24"/>
    </row>
    <row r="69" spans="1:9">
      <c r="A69" s="24" t="s">
        <v>131</v>
      </c>
      <c r="B69" s="24" t="s">
        <v>95</v>
      </c>
      <c r="C69" s="24" t="s">
        <v>132</v>
      </c>
      <c r="D69" s="24" t="str">
        <f t="shared" si="10"/>
        <v>aideaZAD-AA86AA-Cargo β8R7</v>
      </c>
      <c r="E69" s="26">
        <v>998000</v>
      </c>
      <c r="F69" s="26" t="s">
        <v>77</v>
      </c>
      <c r="G69" s="27">
        <v>352000</v>
      </c>
      <c r="I69" s="24"/>
    </row>
    <row r="70" spans="1:9">
      <c r="A70" s="24" t="s">
        <v>131</v>
      </c>
      <c r="B70" s="24" t="s">
        <v>93</v>
      </c>
      <c r="C70" s="24" t="s">
        <v>133</v>
      </c>
      <c r="D70" s="24" t="str">
        <f t="shared" si="10"/>
        <v>aideaZAD-AA45AA-Cargo α4R7</v>
      </c>
      <c r="E70" s="26">
        <v>798000</v>
      </c>
      <c r="F70" s="26" t="s">
        <v>77</v>
      </c>
      <c r="G70" s="27">
        <v>232000</v>
      </c>
      <c r="I70" s="24"/>
    </row>
    <row r="71" spans="1:9">
      <c r="A71" s="24" t="s">
        <v>111</v>
      </c>
      <c r="B71" s="24" t="s">
        <v>112</v>
      </c>
      <c r="C71" s="24" t="s">
        <v>134</v>
      </c>
      <c r="D71" s="24" t="str">
        <f t="shared" si="10"/>
        <v>カワサキZAD-NX011ANinja e-1R7</v>
      </c>
      <c r="E71" s="26">
        <v>970000</v>
      </c>
      <c r="F71" s="26" t="s">
        <v>77</v>
      </c>
      <c r="G71" s="27">
        <v>510000</v>
      </c>
    </row>
    <row r="72" spans="1:9">
      <c r="A72" s="24" t="s">
        <v>111</v>
      </c>
      <c r="B72" s="24" t="s">
        <v>112</v>
      </c>
      <c r="C72" s="24" t="s">
        <v>113</v>
      </c>
      <c r="D72" s="24" t="str">
        <f t="shared" si="10"/>
        <v>カワサキZAD-NX011AZ e-1R7</v>
      </c>
      <c r="E72" s="26">
        <v>920000</v>
      </c>
      <c r="F72" s="26" t="s">
        <v>77</v>
      </c>
      <c r="G72" s="27">
        <v>510000</v>
      </c>
    </row>
    <row r="73" spans="1:9">
      <c r="A73" s="24" t="s">
        <v>135</v>
      </c>
      <c r="B73" s="24" t="s">
        <v>137</v>
      </c>
      <c r="C73" s="24" t="s">
        <v>136</v>
      </c>
      <c r="D73" s="24" t="str">
        <f t="shared" si="10"/>
        <v>プロトZAD-PEV11PEV600R7</v>
      </c>
      <c r="E73" s="26">
        <v>198000</v>
      </c>
      <c r="F73" s="26" t="s">
        <v>77</v>
      </c>
      <c r="G73" s="27">
        <v>115000</v>
      </c>
    </row>
    <row r="74" spans="1:9">
      <c r="A74" s="24" t="s">
        <v>26</v>
      </c>
      <c r="B74" s="24" t="s">
        <v>53</v>
      </c>
      <c r="C74" s="24" t="s">
        <v>174</v>
      </c>
      <c r="D74" s="24" t="str">
        <f t="shared" si="10"/>
        <v>ホンダZAD-EF07BENLY e: Ⅰ　バッテリー無しR7</v>
      </c>
      <c r="E74" s="26">
        <v>330000</v>
      </c>
      <c r="F74" s="26" t="s">
        <v>77</v>
      </c>
      <c r="G74" s="27">
        <v>268000</v>
      </c>
    </row>
    <row r="75" spans="1:9">
      <c r="A75" s="24" t="s">
        <v>26</v>
      </c>
      <c r="B75" s="24" t="s">
        <v>53</v>
      </c>
      <c r="C75" s="24" t="s">
        <v>138</v>
      </c>
      <c r="D75" s="24" t="str">
        <f t="shared" si="10"/>
        <v>ホンダZAD-EF07BENLY e: ⅠMPP e:セットR7</v>
      </c>
      <c r="E75" s="26">
        <v>528000</v>
      </c>
      <c r="F75" s="26" t="s">
        <v>77</v>
      </c>
      <c r="G75" s="27">
        <v>308000</v>
      </c>
    </row>
    <row r="76" spans="1:9">
      <c r="A76" s="24" t="s">
        <v>26</v>
      </c>
      <c r="B76" s="24" t="s">
        <v>53</v>
      </c>
      <c r="C76" s="24" t="s">
        <v>139</v>
      </c>
      <c r="D76" s="24" t="str">
        <f t="shared" si="10"/>
        <v>ホンダZAD-EF07BENLY e: Ⅰ予備バッテリー2個 セット  MPP e:セットR7</v>
      </c>
      <c r="E76" s="26">
        <v>726000</v>
      </c>
      <c r="F76" s="26" t="s">
        <v>77</v>
      </c>
      <c r="G76" s="27">
        <v>506000</v>
      </c>
    </row>
    <row r="77" spans="1:9">
      <c r="A77" s="24" t="s">
        <v>26</v>
      </c>
      <c r="B77" s="24" t="s">
        <v>96</v>
      </c>
      <c r="C77" s="24" t="s">
        <v>175</v>
      </c>
      <c r="D77" s="24" t="str">
        <f t="shared" si="10"/>
        <v>ホンダZAD-EF08BENLY e: Ⅰプロ　バッテリー無しR7</v>
      </c>
      <c r="E77" s="26">
        <v>340000</v>
      </c>
      <c r="F77" s="26" t="s">
        <v>77</v>
      </c>
      <c r="G77" s="27">
        <v>268000</v>
      </c>
    </row>
    <row r="78" spans="1:9">
      <c r="A78" s="24" t="s">
        <v>26</v>
      </c>
      <c r="B78" s="24" t="s">
        <v>96</v>
      </c>
      <c r="C78" s="24" t="s">
        <v>140</v>
      </c>
      <c r="D78" s="24" t="str">
        <f t="shared" si="10"/>
        <v>ホンダZAD-EF08BENLY e: ⅠプロMPP e:セットR7</v>
      </c>
      <c r="E78" s="26">
        <v>538000</v>
      </c>
      <c r="F78" s="26" t="s">
        <v>77</v>
      </c>
      <c r="G78" s="27">
        <v>308000</v>
      </c>
    </row>
    <row r="79" spans="1:9">
      <c r="A79" s="24" t="s">
        <v>26</v>
      </c>
      <c r="B79" s="24" t="s">
        <v>96</v>
      </c>
      <c r="C79" s="24" t="s">
        <v>141</v>
      </c>
      <c r="D79" s="24" t="str">
        <f t="shared" si="10"/>
        <v>ホンダZAD-EF08BENLY e: Ⅰプロ予備バッテリー2個 セット  MPP e:セットR7</v>
      </c>
      <c r="E79" s="26">
        <v>736000</v>
      </c>
      <c r="F79" s="26" t="s">
        <v>77</v>
      </c>
      <c r="G79" s="27">
        <v>506000</v>
      </c>
    </row>
    <row r="80" spans="1:9">
      <c r="A80" s="24" t="s">
        <v>26</v>
      </c>
      <c r="B80" s="24" t="s">
        <v>97</v>
      </c>
      <c r="C80" s="24" t="s">
        <v>179</v>
      </c>
      <c r="D80" s="24" t="str">
        <f t="shared" si="10"/>
        <v>ホンダZAD-EF09BENLY e: Ⅰプロ2　バッテリー無しR7</v>
      </c>
      <c r="E80" s="26">
        <v>340000</v>
      </c>
      <c r="F80" s="26" t="s">
        <v>77</v>
      </c>
      <c r="G80" s="27">
        <v>268000</v>
      </c>
    </row>
    <row r="81" spans="1:7">
      <c r="A81" s="24" t="s">
        <v>26</v>
      </c>
      <c r="B81" s="24" t="s">
        <v>97</v>
      </c>
      <c r="C81" s="24" t="s">
        <v>142</v>
      </c>
      <c r="D81" s="24" t="str">
        <f t="shared" si="10"/>
        <v>ホンダZAD-EF09BENLY e: Ⅰプロ2MPP e:セットR7</v>
      </c>
      <c r="E81" s="26">
        <v>538000</v>
      </c>
      <c r="F81" s="26" t="s">
        <v>77</v>
      </c>
      <c r="G81" s="27">
        <v>308000</v>
      </c>
    </row>
    <row r="82" spans="1:7">
      <c r="A82" s="24" t="s">
        <v>26</v>
      </c>
      <c r="B82" s="24" t="s">
        <v>97</v>
      </c>
      <c r="C82" s="24" t="s">
        <v>143</v>
      </c>
      <c r="D82" s="24" t="str">
        <f t="shared" si="10"/>
        <v>ホンダZAD-EF09BENLY e: Ⅰプロ2予備バッテリー2個 セット  MPP e:セットR7</v>
      </c>
      <c r="E82" s="26">
        <v>736000</v>
      </c>
      <c r="F82" s="26" t="s">
        <v>77</v>
      </c>
      <c r="G82" s="27">
        <v>506000</v>
      </c>
    </row>
    <row r="83" spans="1:7">
      <c r="A83" s="24" t="s">
        <v>26</v>
      </c>
      <c r="B83" s="24" t="s">
        <v>101</v>
      </c>
      <c r="C83" s="24" t="s">
        <v>176</v>
      </c>
      <c r="D83" s="24" t="str">
        <f t="shared" si="10"/>
        <v>ホンダZAD-EF10BENLY e: Ⅱ　バッテリー無しR7</v>
      </c>
      <c r="E83" s="26">
        <v>330000</v>
      </c>
      <c r="F83" s="26" t="s">
        <v>77</v>
      </c>
      <c r="G83" s="27">
        <v>220000</v>
      </c>
    </row>
    <row r="84" spans="1:7">
      <c r="A84" s="24" t="s">
        <v>26</v>
      </c>
      <c r="B84" s="24" t="s">
        <v>101</v>
      </c>
      <c r="C84" s="24" t="s">
        <v>144</v>
      </c>
      <c r="D84" s="24" t="str">
        <f t="shared" si="10"/>
        <v>ホンダZAD-EF10BENLY e: ⅡMPP e:セットR7</v>
      </c>
      <c r="E84" s="26">
        <v>528000</v>
      </c>
      <c r="F84" s="26" t="s">
        <v>77</v>
      </c>
      <c r="G84" s="27">
        <v>260000</v>
      </c>
    </row>
    <row r="85" spans="1:7">
      <c r="A85" s="24" t="s">
        <v>26</v>
      </c>
      <c r="B85" s="24" t="s">
        <v>101</v>
      </c>
      <c r="C85" s="24" t="s">
        <v>145</v>
      </c>
      <c r="D85" s="24" t="str">
        <f t="shared" si="10"/>
        <v>ホンダZAD-EF10BENLY e: Ⅱ予備バッテリー2個 セット  MPP e:セットR7</v>
      </c>
      <c r="E85" s="26">
        <v>726000</v>
      </c>
      <c r="F85" s="26" t="s">
        <v>77</v>
      </c>
      <c r="G85" s="27">
        <v>418000</v>
      </c>
    </row>
    <row r="86" spans="1:7">
      <c r="A86" s="24" t="s">
        <v>26</v>
      </c>
      <c r="B86" s="24" t="s">
        <v>102</v>
      </c>
      <c r="C86" s="24" t="s">
        <v>177</v>
      </c>
      <c r="D86" s="24" t="str">
        <f t="shared" si="10"/>
        <v>ホンダZAD-EF11BENLY e: Ⅱプロ　バッテリー無しR7</v>
      </c>
      <c r="E86" s="26">
        <v>340000</v>
      </c>
      <c r="F86" s="26" t="s">
        <v>77</v>
      </c>
      <c r="G86" s="27">
        <v>217000</v>
      </c>
    </row>
    <row r="87" spans="1:7">
      <c r="A87" s="24" t="s">
        <v>26</v>
      </c>
      <c r="B87" s="24" t="s">
        <v>102</v>
      </c>
      <c r="C87" s="24" t="s">
        <v>146</v>
      </c>
      <c r="D87" s="24" t="str">
        <f t="shared" si="10"/>
        <v>ホンダZAD-EF11BENLY e: ⅡプロMPP e:セットR7</v>
      </c>
      <c r="E87" s="26">
        <v>538000</v>
      </c>
      <c r="F87" s="26" t="s">
        <v>77</v>
      </c>
      <c r="G87" s="27">
        <v>257000</v>
      </c>
    </row>
    <row r="88" spans="1:7">
      <c r="A88" s="24" t="s">
        <v>26</v>
      </c>
      <c r="B88" s="24" t="s">
        <v>102</v>
      </c>
      <c r="C88" s="24" t="s">
        <v>147</v>
      </c>
      <c r="D88" s="24" t="str">
        <f t="shared" si="10"/>
        <v>ホンダZAD-EF11BENLY e: Ⅱプロ予備バッテリー2個 セット  MPP e:セットR7</v>
      </c>
      <c r="E88" s="26">
        <v>736000</v>
      </c>
      <c r="F88" s="26" t="s">
        <v>77</v>
      </c>
      <c r="G88" s="27">
        <v>415000</v>
      </c>
    </row>
    <row r="89" spans="1:7">
      <c r="A89" s="24" t="s">
        <v>26</v>
      </c>
      <c r="B89" s="24" t="s">
        <v>103</v>
      </c>
      <c r="C89" s="24" t="s">
        <v>178</v>
      </c>
      <c r="D89" s="24" t="str">
        <f t="shared" si="10"/>
        <v>ホンダZAD-EF12BENLY e: Ⅱプロ2　バッテリー無しR7</v>
      </c>
      <c r="E89" s="26">
        <v>340000</v>
      </c>
      <c r="F89" s="26" t="s">
        <v>77</v>
      </c>
      <c r="G89" s="27">
        <v>217000</v>
      </c>
    </row>
    <row r="90" spans="1:7">
      <c r="A90" s="24" t="s">
        <v>26</v>
      </c>
      <c r="B90" s="24" t="s">
        <v>103</v>
      </c>
      <c r="C90" s="24" t="s">
        <v>148</v>
      </c>
      <c r="D90" s="24" t="str">
        <f t="shared" si="10"/>
        <v>ホンダZAD-EF12BENLY e: Ⅱプロ2MPP e:セットR7</v>
      </c>
      <c r="E90" s="26">
        <v>538000</v>
      </c>
      <c r="F90" s="26" t="s">
        <v>77</v>
      </c>
      <c r="G90" s="27">
        <v>257000</v>
      </c>
    </row>
    <row r="91" spans="1:7">
      <c r="A91" s="24" t="s">
        <v>26</v>
      </c>
      <c r="B91" s="24" t="s">
        <v>103</v>
      </c>
      <c r="C91" s="24" t="s">
        <v>149</v>
      </c>
      <c r="D91" s="24" t="str">
        <f t="shared" si="10"/>
        <v>ホンダZAD-EF12BENLY e: Ⅱプロ2予備バッテリー2個 セット  MPP e:セットR7</v>
      </c>
      <c r="E91" s="26">
        <v>736000</v>
      </c>
      <c r="F91" s="26" t="s">
        <v>77</v>
      </c>
      <c r="G91" s="27">
        <v>415000</v>
      </c>
    </row>
    <row r="92" spans="1:7">
      <c r="A92" s="24" t="s">
        <v>26</v>
      </c>
      <c r="B92" s="24" t="s">
        <v>100</v>
      </c>
      <c r="C92" s="24" t="s">
        <v>180</v>
      </c>
      <c r="D92" s="24" t="str">
        <f t="shared" si="10"/>
        <v>ホンダZAD-EF16EM1 e:　バッテリー無しR7</v>
      </c>
      <c r="E92" s="26">
        <v>142000</v>
      </c>
      <c r="F92" s="26" t="s">
        <v>77</v>
      </c>
      <c r="G92" s="27">
        <v>66000</v>
      </c>
    </row>
    <row r="93" spans="1:7">
      <c r="A93" s="24" t="s">
        <v>26</v>
      </c>
      <c r="B93" s="24" t="s">
        <v>100</v>
      </c>
      <c r="C93" s="24" t="s">
        <v>150</v>
      </c>
      <c r="D93" s="24" t="str">
        <f t="shared" si="10"/>
        <v>ホンダZAD-EF16EM1 e:MPP e:  1個R7</v>
      </c>
      <c r="E93" s="26">
        <v>241000</v>
      </c>
      <c r="F93" s="26" t="s">
        <v>77</v>
      </c>
      <c r="G93" s="27">
        <v>86000</v>
      </c>
    </row>
    <row r="94" spans="1:7">
      <c r="A94" s="24" t="s">
        <v>26</v>
      </c>
      <c r="B94" s="24" t="s">
        <v>100</v>
      </c>
      <c r="C94" s="24" t="s">
        <v>151</v>
      </c>
      <c r="D94" s="24" t="str">
        <f t="shared" si="10"/>
        <v>ホンダZAD-EF16EM1 e:予備バッテリーMPP e: 1個セットR7</v>
      </c>
      <c r="E94" s="26">
        <v>340000</v>
      </c>
      <c r="F94" s="26" t="s">
        <v>77</v>
      </c>
      <c r="G94" s="27">
        <v>165000</v>
      </c>
    </row>
    <row r="95" spans="1:7">
      <c r="A95" s="24" t="s">
        <v>26</v>
      </c>
      <c r="B95" s="24" t="s">
        <v>98</v>
      </c>
      <c r="C95" s="24" t="s">
        <v>181</v>
      </c>
      <c r="D95" s="24" t="str">
        <f t="shared" si="10"/>
        <v>ホンダZAD-EF13GYRO e:　バッテリー無しR7</v>
      </c>
      <c r="E95" s="26">
        <v>500000</v>
      </c>
      <c r="F95" s="26" t="s">
        <v>77</v>
      </c>
      <c r="G95" s="27">
        <v>295000</v>
      </c>
    </row>
    <row r="96" spans="1:7">
      <c r="A96" s="24" t="s">
        <v>26</v>
      </c>
      <c r="B96" s="24" t="s">
        <v>98</v>
      </c>
      <c r="C96" s="24" t="s">
        <v>212</v>
      </c>
      <c r="D96" s="24" t="str">
        <f t="shared" si="10"/>
        <v>ホンダZAD-EF13GYRO e:MPP e:セットR7</v>
      </c>
      <c r="E96" s="26">
        <v>698000</v>
      </c>
      <c r="F96" s="26" t="s">
        <v>77</v>
      </c>
      <c r="G96" s="27">
        <v>335000</v>
      </c>
    </row>
    <row r="97" spans="1:7">
      <c r="A97" s="24" t="s">
        <v>26</v>
      </c>
      <c r="B97" s="24" t="s">
        <v>98</v>
      </c>
      <c r="C97" s="24" t="s">
        <v>215</v>
      </c>
      <c r="D97" s="24" t="str">
        <f t="shared" si="10"/>
        <v>ホンダZAD-EF13GYRO e:予備バッテリー2個 セット  MPP e:セットR7</v>
      </c>
      <c r="E97" s="26">
        <v>896000</v>
      </c>
      <c r="F97" s="26" t="s">
        <v>77</v>
      </c>
      <c r="G97" s="27">
        <v>530000</v>
      </c>
    </row>
    <row r="98" spans="1:7">
      <c r="A98" s="24" t="s">
        <v>26</v>
      </c>
      <c r="B98" s="24" t="s">
        <v>99</v>
      </c>
      <c r="C98" s="24" t="s">
        <v>208</v>
      </c>
      <c r="D98" s="24" t="str">
        <f t="shared" si="10"/>
        <v>ホンダZAD-EF14GYRO CANOPY e:　バッテリー無しR7</v>
      </c>
      <c r="E98" s="26">
        <v>650000</v>
      </c>
      <c r="F98" s="26" t="s">
        <v>77</v>
      </c>
      <c r="G98" s="27">
        <v>292000</v>
      </c>
    </row>
    <row r="99" spans="1:7">
      <c r="A99" s="24" t="s">
        <v>26</v>
      </c>
      <c r="B99" s="24" t="s">
        <v>99</v>
      </c>
      <c r="C99" s="24" t="s">
        <v>154</v>
      </c>
      <c r="D99" s="24" t="str">
        <f t="shared" si="10"/>
        <v>ホンダZAD-EF14GYRO CANOPY e:MPP e:セットR7</v>
      </c>
      <c r="E99" s="26">
        <v>848000</v>
      </c>
      <c r="F99" s="26" t="s">
        <v>77</v>
      </c>
      <c r="G99" s="27">
        <v>332000</v>
      </c>
    </row>
    <row r="100" spans="1:7">
      <c r="A100" s="24" t="s">
        <v>26</v>
      </c>
      <c r="B100" s="24" t="s">
        <v>99</v>
      </c>
      <c r="C100" s="24" t="s">
        <v>155</v>
      </c>
      <c r="D100" s="24" t="str">
        <f t="shared" si="10"/>
        <v>ホンダZAD-EF14GYRO CANOPY e:予備バッテリー2個 セット  MPP e:セットR7</v>
      </c>
      <c r="E100" s="26">
        <v>1046000</v>
      </c>
      <c r="F100" s="26" t="s">
        <v>77</v>
      </c>
      <c r="G100" s="27">
        <v>530000</v>
      </c>
    </row>
    <row r="101" spans="1:7">
      <c r="A101" s="24" t="s">
        <v>104</v>
      </c>
      <c r="B101" s="24" t="s">
        <v>105</v>
      </c>
      <c r="C101" s="24" t="s">
        <v>156</v>
      </c>
      <c r="D101" s="24" t="str">
        <f t="shared" si="10"/>
        <v>スズキZAD-CZ81Ae-Let'sR7</v>
      </c>
      <c r="E101" s="26">
        <v>298000</v>
      </c>
      <c r="F101" s="26" t="s">
        <v>77</v>
      </c>
      <c r="G101" s="27">
        <v>173000</v>
      </c>
    </row>
    <row r="102" spans="1:7">
      <c r="A102" s="24" t="s">
        <v>104</v>
      </c>
      <c r="B102" s="24" t="s">
        <v>105</v>
      </c>
      <c r="C102" s="24" t="s">
        <v>157</v>
      </c>
      <c r="D102" s="24" t="str">
        <f t="shared" si="10"/>
        <v>スズキZAD-CZ81Ae-Let's WR7</v>
      </c>
      <c r="E102" s="26">
        <v>378000</v>
      </c>
      <c r="F102" s="26" t="s">
        <v>77</v>
      </c>
      <c r="G102" s="27">
        <v>234000</v>
      </c>
    </row>
    <row r="103" spans="1:7">
      <c r="A103" s="24" t="s">
        <v>106</v>
      </c>
      <c r="B103" s="24" t="s">
        <v>108</v>
      </c>
      <c r="C103" s="24" t="s">
        <v>107</v>
      </c>
      <c r="D103" s="24" t="str">
        <f t="shared" si="10"/>
        <v>ヤマハZAD-SY06JEC-03R7</v>
      </c>
      <c r="E103" s="26">
        <v>240000</v>
      </c>
      <c r="F103" s="26" t="s">
        <v>77</v>
      </c>
      <c r="G103" s="27">
        <v>152000</v>
      </c>
    </row>
    <row r="104" spans="1:7">
      <c r="A104" s="24" t="s">
        <v>106</v>
      </c>
      <c r="B104" s="24" t="s">
        <v>110</v>
      </c>
      <c r="C104" s="24" t="s">
        <v>158</v>
      </c>
      <c r="D104" s="24" t="str">
        <f t="shared" si="10"/>
        <v>ヤマハZAD-SY11JE-Vino（車台番号：004081以降）R7</v>
      </c>
      <c r="E104" s="26">
        <v>286000</v>
      </c>
      <c r="F104" s="26" t="s">
        <v>77</v>
      </c>
      <c r="G104" s="27">
        <v>143000</v>
      </c>
    </row>
    <row r="105" spans="1:7">
      <c r="A105" s="24" t="s">
        <v>106</v>
      </c>
      <c r="B105" s="24" t="s">
        <v>110</v>
      </c>
      <c r="C105" s="24" t="s">
        <v>109</v>
      </c>
      <c r="D105" s="24" t="str">
        <f t="shared" si="10"/>
        <v>ヤマハZAD-SY11JE-VinoR7</v>
      </c>
      <c r="E105" s="26">
        <v>236000</v>
      </c>
      <c r="F105" s="26" t="s">
        <v>77</v>
      </c>
      <c r="G105" s="27">
        <v>130000</v>
      </c>
    </row>
    <row r="106" spans="1:7">
      <c r="A106" s="24" t="s">
        <v>26</v>
      </c>
      <c r="B106" s="24" t="s">
        <v>214</v>
      </c>
      <c r="C106" s="24" t="s">
        <v>213</v>
      </c>
      <c r="D106" s="24" t="str">
        <f t="shared" ref="D106:D107" si="11">A106&amp;B106&amp;C106&amp;F106</f>
        <v>ホンダZAD-EF18CUV e:MPP e:セットR7</v>
      </c>
      <c r="E106" s="26">
        <v>380000</v>
      </c>
      <c r="F106" s="26" t="s">
        <v>77</v>
      </c>
      <c r="G106" s="27">
        <v>157000</v>
      </c>
    </row>
    <row r="107" spans="1:7">
      <c r="A107" s="24" t="s">
        <v>26</v>
      </c>
      <c r="B107" s="24" t="s">
        <v>214</v>
      </c>
      <c r="C107" s="24" t="s">
        <v>217</v>
      </c>
      <c r="D107" s="24" t="str">
        <f t="shared" si="11"/>
        <v>ホンダZAD-EF18CUV e:MPP e:予備バッテリー2個 セット  MPP e:セットR7</v>
      </c>
      <c r="E107" s="26">
        <v>578000</v>
      </c>
      <c r="F107" s="26" t="s">
        <v>77</v>
      </c>
      <c r="G107" s="27">
        <v>305000</v>
      </c>
    </row>
    <row r="108" spans="1:7">
      <c r="A108" s="24" t="s">
        <v>26</v>
      </c>
      <c r="B108" s="24" t="s">
        <v>214</v>
      </c>
      <c r="C108" s="24" t="s">
        <v>219</v>
      </c>
      <c r="D108" s="24" t="str">
        <f>A108&amp;B108&amp;C108&amp;F108</f>
        <v>ホンダZAD-EF18CUV e:　バッテリー無しR7</v>
      </c>
      <c r="E108" s="26">
        <v>182000</v>
      </c>
      <c r="F108" s="26" t="s">
        <v>77</v>
      </c>
      <c r="G108" s="27">
        <v>117000</v>
      </c>
    </row>
    <row r="109" spans="1:7">
      <c r="D109" s="24" t="str">
        <f>A109&amp;B109&amp;C109&amp;F109</f>
        <v/>
      </c>
    </row>
    <row r="110" spans="1:7">
      <c r="D110" s="24" t="str">
        <f>A110&amp;B110&amp;C110&amp;F110</f>
        <v/>
      </c>
    </row>
    <row r="111" spans="1:7">
      <c r="D111" s="24" t="str">
        <f t="shared" ref="D111:D137" si="12">A111&amp;B111&amp;C111&amp;F111</f>
        <v/>
      </c>
    </row>
    <row r="112" spans="1:7">
      <c r="D112" s="24" t="str">
        <f t="shared" si="12"/>
        <v/>
      </c>
    </row>
    <row r="113" spans="4:4">
      <c r="D113" s="24" t="str">
        <f t="shared" si="12"/>
        <v/>
      </c>
    </row>
    <row r="114" spans="4:4">
      <c r="D114" s="24" t="str">
        <f t="shared" si="12"/>
        <v/>
      </c>
    </row>
    <row r="115" spans="4:4">
      <c r="D115" s="24" t="str">
        <f t="shared" si="12"/>
        <v/>
      </c>
    </row>
    <row r="116" spans="4:4">
      <c r="D116" s="24" t="str">
        <f t="shared" si="12"/>
        <v/>
      </c>
    </row>
    <row r="117" spans="4:4">
      <c r="D117" s="24" t="str">
        <f t="shared" si="12"/>
        <v/>
      </c>
    </row>
    <row r="118" spans="4:4">
      <c r="D118" s="24" t="str">
        <f t="shared" si="12"/>
        <v/>
      </c>
    </row>
    <row r="119" spans="4:4">
      <c r="D119" s="24" t="str">
        <f t="shared" si="12"/>
        <v/>
      </c>
    </row>
    <row r="120" spans="4:4">
      <c r="D120" s="24" t="str">
        <f t="shared" si="12"/>
        <v/>
      </c>
    </row>
    <row r="121" spans="4:4">
      <c r="D121" s="24" t="str">
        <f t="shared" si="12"/>
        <v/>
      </c>
    </row>
    <row r="122" spans="4:4">
      <c r="D122" s="24" t="str">
        <f t="shared" si="12"/>
        <v/>
      </c>
    </row>
    <row r="123" spans="4:4">
      <c r="D123" s="24" t="str">
        <f t="shared" si="12"/>
        <v/>
      </c>
    </row>
    <row r="124" spans="4:4">
      <c r="D124" s="24" t="str">
        <f t="shared" si="12"/>
        <v/>
      </c>
    </row>
    <row r="125" spans="4:4">
      <c r="D125" s="24" t="str">
        <f t="shared" si="12"/>
        <v/>
      </c>
    </row>
    <row r="126" spans="4:4">
      <c r="D126" s="24" t="str">
        <f t="shared" si="12"/>
        <v/>
      </c>
    </row>
    <row r="127" spans="4:4">
      <c r="D127" s="24" t="str">
        <f t="shared" si="12"/>
        <v/>
      </c>
    </row>
    <row r="128" spans="4:4">
      <c r="D128" s="24" t="str">
        <f t="shared" si="12"/>
        <v/>
      </c>
    </row>
    <row r="129" spans="4:4">
      <c r="D129" s="24" t="str">
        <f t="shared" si="12"/>
        <v/>
      </c>
    </row>
    <row r="130" spans="4:4">
      <c r="D130" s="24" t="str">
        <f t="shared" si="12"/>
        <v/>
      </c>
    </row>
    <row r="131" spans="4:4">
      <c r="D131" s="24" t="str">
        <f t="shared" si="12"/>
        <v/>
      </c>
    </row>
    <row r="132" spans="4:4">
      <c r="D132" s="24" t="str">
        <f t="shared" si="12"/>
        <v/>
      </c>
    </row>
    <row r="133" spans="4:4">
      <c r="D133" s="24" t="str">
        <f t="shared" si="12"/>
        <v/>
      </c>
    </row>
    <row r="134" spans="4:4">
      <c r="D134" s="24" t="str">
        <f t="shared" si="12"/>
        <v/>
      </c>
    </row>
    <row r="135" spans="4:4">
      <c r="D135" s="24" t="str">
        <f t="shared" si="12"/>
        <v/>
      </c>
    </row>
    <row r="136" spans="4:4">
      <c r="D136" s="24" t="str">
        <f t="shared" si="12"/>
        <v/>
      </c>
    </row>
    <row r="137" spans="4:4">
      <c r="D137" s="24" t="str">
        <f t="shared" si="12"/>
        <v/>
      </c>
    </row>
    <row r="138" spans="4:4">
      <c r="D138" s="24" t="str">
        <f t="shared" ref="D138:D201" si="13">A138&amp;B138&amp;C138&amp;F138</f>
        <v/>
      </c>
    </row>
    <row r="139" spans="4:4">
      <c r="D139" s="24" t="str">
        <f t="shared" si="13"/>
        <v/>
      </c>
    </row>
    <row r="140" spans="4:4">
      <c r="D140" s="24" t="str">
        <f t="shared" si="13"/>
        <v/>
      </c>
    </row>
    <row r="141" spans="4:4">
      <c r="D141" s="24" t="str">
        <f t="shared" si="13"/>
        <v/>
      </c>
    </row>
    <row r="142" spans="4:4">
      <c r="D142" s="24" t="str">
        <f t="shared" si="13"/>
        <v/>
      </c>
    </row>
    <row r="143" spans="4:4">
      <c r="D143" s="24" t="str">
        <f t="shared" si="13"/>
        <v/>
      </c>
    </row>
    <row r="144" spans="4:4">
      <c r="D144" s="24" t="str">
        <f t="shared" si="13"/>
        <v/>
      </c>
    </row>
    <row r="145" spans="4:4">
      <c r="D145" s="24" t="str">
        <f t="shared" si="13"/>
        <v/>
      </c>
    </row>
    <row r="146" spans="4:4">
      <c r="D146" s="24" t="str">
        <f t="shared" si="13"/>
        <v/>
      </c>
    </row>
    <row r="147" spans="4:4">
      <c r="D147" s="24" t="str">
        <f t="shared" si="13"/>
        <v/>
      </c>
    </row>
    <row r="148" spans="4:4">
      <c r="D148" s="24" t="str">
        <f t="shared" si="13"/>
        <v/>
      </c>
    </row>
    <row r="149" spans="4:4">
      <c r="D149" s="24" t="str">
        <f t="shared" si="13"/>
        <v/>
      </c>
    </row>
    <row r="150" spans="4:4">
      <c r="D150" s="24" t="str">
        <f t="shared" si="13"/>
        <v/>
      </c>
    </row>
    <row r="151" spans="4:4">
      <c r="D151" s="24" t="str">
        <f t="shared" si="13"/>
        <v/>
      </c>
    </row>
    <row r="152" spans="4:4">
      <c r="D152" s="24" t="str">
        <f t="shared" si="13"/>
        <v/>
      </c>
    </row>
    <row r="153" spans="4:4">
      <c r="D153" s="24" t="str">
        <f t="shared" si="13"/>
        <v/>
      </c>
    </row>
    <row r="154" spans="4:4">
      <c r="D154" s="24" t="str">
        <f t="shared" si="13"/>
        <v/>
      </c>
    </row>
    <row r="155" spans="4:4">
      <c r="D155" s="24" t="str">
        <f t="shared" si="13"/>
        <v/>
      </c>
    </row>
    <row r="156" spans="4:4">
      <c r="D156" s="24" t="str">
        <f t="shared" si="13"/>
        <v/>
      </c>
    </row>
    <row r="157" spans="4:4">
      <c r="D157" s="24" t="str">
        <f t="shared" si="13"/>
        <v/>
      </c>
    </row>
    <row r="158" spans="4:4">
      <c r="D158" s="24" t="str">
        <f t="shared" si="13"/>
        <v/>
      </c>
    </row>
    <row r="159" spans="4:4">
      <c r="D159" s="24" t="str">
        <f t="shared" si="13"/>
        <v/>
      </c>
    </row>
    <row r="160" spans="4:4">
      <c r="D160" s="24" t="str">
        <f t="shared" si="13"/>
        <v/>
      </c>
    </row>
    <row r="161" spans="4:4">
      <c r="D161" s="24" t="str">
        <f t="shared" si="13"/>
        <v/>
      </c>
    </row>
    <row r="162" spans="4:4">
      <c r="D162" s="24" t="str">
        <f t="shared" si="13"/>
        <v/>
      </c>
    </row>
    <row r="163" spans="4:4">
      <c r="D163" s="24" t="str">
        <f t="shared" si="13"/>
        <v/>
      </c>
    </row>
    <row r="164" spans="4:4">
      <c r="D164" s="24" t="str">
        <f t="shared" si="13"/>
        <v/>
      </c>
    </row>
    <row r="165" spans="4:4">
      <c r="D165" s="24" t="str">
        <f t="shared" si="13"/>
        <v/>
      </c>
    </row>
    <row r="166" spans="4:4">
      <c r="D166" s="24" t="str">
        <f t="shared" si="13"/>
        <v/>
      </c>
    </row>
    <row r="167" spans="4:4">
      <c r="D167" s="24" t="str">
        <f t="shared" si="13"/>
        <v/>
      </c>
    </row>
    <row r="168" spans="4:4">
      <c r="D168" s="24" t="str">
        <f t="shared" si="13"/>
        <v/>
      </c>
    </row>
    <row r="169" spans="4:4">
      <c r="D169" s="24" t="str">
        <f t="shared" si="13"/>
        <v/>
      </c>
    </row>
    <row r="170" spans="4:4">
      <c r="D170" s="24" t="str">
        <f t="shared" si="13"/>
        <v/>
      </c>
    </row>
    <row r="171" spans="4:4">
      <c r="D171" s="24" t="str">
        <f t="shared" si="13"/>
        <v/>
      </c>
    </row>
    <row r="172" spans="4:4">
      <c r="D172" s="24" t="str">
        <f t="shared" si="13"/>
        <v/>
      </c>
    </row>
    <row r="173" spans="4:4">
      <c r="D173" s="24" t="str">
        <f t="shared" si="13"/>
        <v/>
      </c>
    </row>
    <row r="174" spans="4:4">
      <c r="D174" s="24" t="str">
        <f t="shared" si="13"/>
        <v/>
      </c>
    </row>
    <row r="175" spans="4:4">
      <c r="D175" s="24" t="str">
        <f t="shared" si="13"/>
        <v/>
      </c>
    </row>
    <row r="176" spans="4:4">
      <c r="D176" s="24" t="str">
        <f t="shared" si="13"/>
        <v/>
      </c>
    </row>
    <row r="177" spans="4:4">
      <c r="D177" s="24" t="str">
        <f t="shared" si="13"/>
        <v/>
      </c>
    </row>
    <row r="178" spans="4:4">
      <c r="D178" s="24" t="str">
        <f t="shared" si="13"/>
        <v/>
      </c>
    </row>
    <row r="179" spans="4:4">
      <c r="D179" s="24" t="str">
        <f t="shared" si="13"/>
        <v/>
      </c>
    </row>
    <row r="180" spans="4:4">
      <c r="D180" s="24" t="str">
        <f t="shared" si="13"/>
        <v/>
      </c>
    </row>
    <row r="181" spans="4:4">
      <c r="D181" s="24" t="str">
        <f t="shared" si="13"/>
        <v/>
      </c>
    </row>
    <row r="182" spans="4:4">
      <c r="D182" s="24" t="str">
        <f t="shared" si="13"/>
        <v/>
      </c>
    </row>
    <row r="183" spans="4:4">
      <c r="D183" s="24" t="str">
        <f t="shared" si="13"/>
        <v/>
      </c>
    </row>
    <row r="184" spans="4:4">
      <c r="D184" s="24" t="str">
        <f t="shared" si="13"/>
        <v/>
      </c>
    </row>
    <row r="185" spans="4:4">
      <c r="D185" s="24" t="str">
        <f t="shared" si="13"/>
        <v/>
      </c>
    </row>
    <row r="186" spans="4:4">
      <c r="D186" s="24" t="str">
        <f t="shared" si="13"/>
        <v/>
      </c>
    </row>
    <row r="187" spans="4:4">
      <c r="D187" s="24" t="str">
        <f t="shared" si="13"/>
        <v/>
      </c>
    </row>
    <row r="188" spans="4:4">
      <c r="D188" s="24" t="str">
        <f t="shared" si="13"/>
        <v/>
      </c>
    </row>
    <row r="189" spans="4:4">
      <c r="D189" s="24" t="str">
        <f t="shared" si="13"/>
        <v/>
      </c>
    </row>
    <row r="190" spans="4:4">
      <c r="D190" s="24" t="str">
        <f t="shared" si="13"/>
        <v/>
      </c>
    </row>
    <row r="191" spans="4:4">
      <c r="D191" s="24" t="str">
        <f t="shared" si="13"/>
        <v/>
      </c>
    </row>
    <row r="192" spans="4:4">
      <c r="D192" s="24" t="str">
        <f t="shared" si="13"/>
        <v/>
      </c>
    </row>
    <row r="193" spans="4:4">
      <c r="D193" s="24" t="str">
        <f t="shared" si="13"/>
        <v/>
      </c>
    </row>
    <row r="194" spans="4:4">
      <c r="D194" s="24" t="str">
        <f t="shared" si="13"/>
        <v/>
      </c>
    </row>
    <row r="195" spans="4:4">
      <c r="D195" s="24" t="str">
        <f t="shared" si="13"/>
        <v/>
      </c>
    </row>
    <row r="196" spans="4:4">
      <c r="D196" s="24" t="str">
        <f t="shared" si="13"/>
        <v/>
      </c>
    </row>
    <row r="197" spans="4:4">
      <c r="D197" s="24" t="str">
        <f t="shared" si="13"/>
        <v/>
      </c>
    </row>
    <row r="198" spans="4:4">
      <c r="D198" s="24" t="str">
        <f t="shared" si="13"/>
        <v/>
      </c>
    </row>
    <row r="199" spans="4:4">
      <c r="D199" s="24" t="str">
        <f t="shared" si="13"/>
        <v/>
      </c>
    </row>
    <row r="200" spans="4:4">
      <c r="D200" s="24" t="str">
        <f t="shared" si="13"/>
        <v/>
      </c>
    </row>
    <row r="201" spans="4:4">
      <c r="D201" s="24" t="str">
        <f t="shared" si="13"/>
        <v/>
      </c>
    </row>
    <row r="202" spans="4:4">
      <c r="D202" s="24" t="str">
        <f t="shared" ref="D202:D265" si="14">A202&amp;B202&amp;C202&amp;F202</f>
        <v/>
      </c>
    </row>
    <row r="203" spans="4:4">
      <c r="D203" s="24" t="str">
        <f t="shared" si="14"/>
        <v/>
      </c>
    </row>
    <row r="204" spans="4:4">
      <c r="D204" s="24" t="str">
        <f t="shared" si="14"/>
        <v/>
      </c>
    </row>
    <row r="205" spans="4:4">
      <c r="D205" s="24" t="str">
        <f t="shared" si="14"/>
        <v/>
      </c>
    </row>
    <row r="206" spans="4:4">
      <c r="D206" s="24" t="str">
        <f t="shared" si="14"/>
        <v/>
      </c>
    </row>
    <row r="207" spans="4:4">
      <c r="D207" s="24" t="str">
        <f t="shared" si="14"/>
        <v/>
      </c>
    </row>
    <row r="208" spans="4:4">
      <c r="D208" s="24" t="str">
        <f t="shared" si="14"/>
        <v/>
      </c>
    </row>
    <row r="209" spans="4:4">
      <c r="D209" s="24" t="str">
        <f t="shared" si="14"/>
        <v/>
      </c>
    </row>
    <row r="210" spans="4:4">
      <c r="D210" s="24" t="str">
        <f t="shared" si="14"/>
        <v/>
      </c>
    </row>
    <row r="211" spans="4:4">
      <c r="D211" s="24" t="str">
        <f t="shared" si="14"/>
        <v/>
      </c>
    </row>
    <row r="212" spans="4:4">
      <c r="D212" s="24" t="str">
        <f t="shared" si="14"/>
        <v/>
      </c>
    </row>
    <row r="213" spans="4:4">
      <c r="D213" s="24" t="str">
        <f t="shared" si="14"/>
        <v/>
      </c>
    </row>
    <row r="214" spans="4:4">
      <c r="D214" s="24" t="str">
        <f t="shared" si="14"/>
        <v/>
      </c>
    </row>
    <row r="215" spans="4:4">
      <c r="D215" s="24" t="str">
        <f t="shared" si="14"/>
        <v/>
      </c>
    </row>
    <row r="216" spans="4:4">
      <c r="D216" s="24" t="str">
        <f t="shared" si="14"/>
        <v/>
      </c>
    </row>
    <row r="217" spans="4:4">
      <c r="D217" s="24" t="str">
        <f t="shared" si="14"/>
        <v/>
      </c>
    </row>
    <row r="218" spans="4:4">
      <c r="D218" s="24" t="str">
        <f t="shared" si="14"/>
        <v/>
      </c>
    </row>
    <row r="219" spans="4:4">
      <c r="D219" s="24" t="str">
        <f t="shared" si="14"/>
        <v/>
      </c>
    </row>
    <row r="220" spans="4:4">
      <c r="D220" s="24" t="str">
        <f t="shared" si="14"/>
        <v/>
      </c>
    </row>
    <row r="221" spans="4:4">
      <c r="D221" s="24" t="str">
        <f t="shared" si="14"/>
        <v/>
      </c>
    </row>
    <row r="222" spans="4:4">
      <c r="D222" s="24" t="str">
        <f t="shared" si="14"/>
        <v/>
      </c>
    </row>
    <row r="223" spans="4:4">
      <c r="D223" s="24" t="str">
        <f t="shared" si="14"/>
        <v/>
      </c>
    </row>
    <row r="224" spans="4:4">
      <c r="D224" s="24" t="str">
        <f t="shared" si="14"/>
        <v/>
      </c>
    </row>
    <row r="225" spans="4:4">
      <c r="D225" s="24" t="str">
        <f t="shared" si="14"/>
        <v/>
      </c>
    </row>
    <row r="226" spans="4:4">
      <c r="D226" s="24" t="str">
        <f t="shared" si="14"/>
        <v/>
      </c>
    </row>
    <row r="227" spans="4:4">
      <c r="D227" s="24" t="str">
        <f t="shared" si="14"/>
        <v/>
      </c>
    </row>
    <row r="228" spans="4:4">
      <c r="D228" s="24" t="str">
        <f t="shared" si="14"/>
        <v/>
      </c>
    </row>
    <row r="229" spans="4:4">
      <c r="D229" s="24" t="str">
        <f t="shared" si="14"/>
        <v/>
      </c>
    </row>
    <row r="230" spans="4:4">
      <c r="D230" s="24" t="str">
        <f t="shared" si="14"/>
        <v/>
      </c>
    </row>
    <row r="231" spans="4:4">
      <c r="D231" s="24" t="str">
        <f t="shared" si="14"/>
        <v/>
      </c>
    </row>
    <row r="232" spans="4:4">
      <c r="D232" s="24" t="str">
        <f t="shared" si="14"/>
        <v/>
      </c>
    </row>
    <row r="233" spans="4:4">
      <c r="D233" s="24" t="str">
        <f t="shared" si="14"/>
        <v/>
      </c>
    </row>
    <row r="234" spans="4:4">
      <c r="D234" s="24" t="str">
        <f t="shared" si="14"/>
        <v/>
      </c>
    </row>
    <row r="235" spans="4:4">
      <c r="D235" s="24" t="str">
        <f t="shared" si="14"/>
        <v/>
      </c>
    </row>
    <row r="236" spans="4:4">
      <c r="D236" s="24" t="str">
        <f t="shared" si="14"/>
        <v/>
      </c>
    </row>
    <row r="237" spans="4:4">
      <c r="D237" s="24" t="str">
        <f t="shared" si="14"/>
        <v/>
      </c>
    </row>
    <row r="238" spans="4:4">
      <c r="D238" s="24" t="str">
        <f t="shared" si="14"/>
        <v/>
      </c>
    </row>
    <row r="239" spans="4:4">
      <c r="D239" s="24" t="str">
        <f t="shared" si="14"/>
        <v/>
      </c>
    </row>
    <row r="240" spans="4:4">
      <c r="D240" s="24" t="str">
        <f t="shared" si="14"/>
        <v/>
      </c>
    </row>
    <row r="241" spans="4:4">
      <c r="D241" s="24" t="str">
        <f t="shared" si="14"/>
        <v/>
      </c>
    </row>
    <row r="242" spans="4:4">
      <c r="D242" s="24" t="str">
        <f t="shared" si="14"/>
        <v/>
      </c>
    </row>
    <row r="243" spans="4:4">
      <c r="D243" s="24" t="str">
        <f t="shared" si="14"/>
        <v/>
      </c>
    </row>
    <row r="244" spans="4:4">
      <c r="D244" s="24" t="str">
        <f t="shared" si="14"/>
        <v/>
      </c>
    </row>
    <row r="245" spans="4:4">
      <c r="D245" s="24" t="str">
        <f t="shared" si="14"/>
        <v/>
      </c>
    </row>
    <row r="246" spans="4:4">
      <c r="D246" s="24" t="str">
        <f t="shared" si="14"/>
        <v/>
      </c>
    </row>
    <row r="247" spans="4:4">
      <c r="D247" s="24" t="str">
        <f t="shared" si="14"/>
        <v/>
      </c>
    </row>
    <row r="248" spans="4:4">
      <c r="D248" s="24" t="str">
        <f t="shared" si="14"/>
        <v/>
      </c>
    </row>
    <row r="249" spans="4:4">
      <c r="D249" s="24" t="str">
        <f t="shared" si="14"/>
        <v/>
      </c>
    </row>
    <row r="250" spans="4:4">
      <c r="D250" s="24" t="str">
        <f t="shared" si="14"/>
        <v/>
      </c>
    </row>
    <row r="251" spans="4:4">
      <c r="D251" s="24" t="str">
        <f t="shared" si="14"/>
        <v/>
      </c>
    </row>
    <row r="252" spans="4:4">
      <c r="D252" s="24" t="str">
        <f t="shared" si="14"/>
        <v/>
      </c>
    </row>
    <row r="253" spans="4:4">
      <c r="D253" s="24" t="str">
        <f t="shared" si="14"/>
        <v/>
      </c>
    </row>
    <row r="254" spans="4:4">
      <c r="D254" s="24" t="str">
        <f t="shared" si="14"/>
        <v/>
      </c>
    </row>
    <row r="255" spans="4:4">
      <c r="D255" s="24" t="str">
        <f t="shared" si="14"/>
        <v/>
      </c>
    </row>
    <row r="256" spans="4:4">
      <c r="D256" s="24" t="str">
        <f t="shared" si="14"/>
        <v/>
      </c>
    </row>
    <row r="257" spans="4:4">
      <c r="D257" s="24" t="str">
        <f t="shared" si="14"/>
        <v/>
      </c>
    </row>
    <row r="258" spans="4:4">
      <c r="D258" s="24" t="str">
        <f t="shared" si="14"/>
        <v/>
      </c>
    </row>
    <row r="259" spans="4:4">
      <c r="D259" s="24" t="str">
        <f t="shared" si="14"/>
        <v/>
      </c>
    </row>
    <row r="260" spans="4:4">
      <c r="D260" s="24" t="str">
        <f t="shared" si="14"/>
        <v/>
      </c>
    </row>
    <row r="261" spans="4:4">
      <c r="D261" s="24" t="str">
        <f t="shared" si="14"/>
        <v/>
      </c>
    </row>
    <row r="262" spans="4:4">
      <c r="D262" s="24" t="str">
        <f t="shared" si="14"/>
        <v/>
      </c>
    </row>
    <row r="263" spans="4:4">
      <c r="D263" s="24" t="str">
        <f t="shared" si="14"/>
        <v/>
      </c>
    </row>
    <row r="264" spans="4:4">
      <c r="D264" s="24" t="str">
        <f t="shared" si="14"/>
        <v/>
      </c>
    </row>
    <row r="265" spans="4:4">
      <c r="D265" s="24" t="str">
        <f t="shared" si="14"/>
        <v/>
      </c>
    </row>
    <row r="266" spans="4:4">
      <c r="D266" s="24" t="str">
        <f t="shared" ref="D266:D329" si="15">A266&amp;B266&amp;C266&amp;F266</f>
        <v/>
      </c>
    </row>
    <row r="267" spans="4:4">
      <c r="D267" s="24" t="str">
        <f t="shared" si="15"/>
        <v/>
      </c>
    </row>
    <row r="268" spans="4:4">
      <c r="D268" s="24" t="str">
        <f t="shared" si="15"/>
        <v/>
      </c>
    </row>
    <row r="269" spans="4:4">
      <c r="D269" s="24" t="str">
        <f t="shared" si="15"/>
        <v/>
      </c>
    </row>
    <row r="270" spans="4:4">
      <c r="D270" s="24" t="str">
        <f t="shared" si="15"/>
        <v/>
      </c>
    </row>
    <row r="271" spans="4:4">
      <c r="D271" s="24" t="str">
        <f t="shared" si="15"/>
        <v/>
      </c>
    </row>
    <row r="272" spans="4:4">
      <c r="D272" s="24" t="str">
        <f t="shared" si="15"/>
        <v/>
      </c>
    </row>
    <row r="273" spans="4:4">
      <c r="D273" s="24" t="str">
        <f t="shared" si="15"/>
        <v/>
      </c>
    </row>
    <row r="274" spans="4:4">
      <c r="D274" s="24" t="str">
        <f t="shared" si="15"/>
        <v/>
      </c>
    </row>
    <row r="275" spans="4:4">
      <c r="D275" s="24" t="str">
        <f t="shared" si="15"/>
        <v/>
      </c>
    </row>
    <row r="276" spans="4:4">
      <c r="D276" s="24" t="str">
        <f t="shared" si="15"/>
        <v/>
      </c>
    </row>
    <row r="277" spans="4:4">
      <c r="D277" s="24" t="str">
        <f t="shared" si="15"/>
        <v/>
      </c>
    </row>
    <row r="278" spans="4:4">
      <c r="D278" s="24" t="str">
        <f t="shared" si="15"/>
        <v/>
      </c>
    </row>
    <row r="279" spans="4:4">
      <c r="D279" s="24" t="str">
        <f t="shared" si="15"/>
        <v/>
      </c>
    </row>
    <row r="280" spans="4:4">
      <c r="D280" s="24" t="str">
        <f t="shared" si="15"/>
        <v/>
      </c>
    </row>
    <row r="281" spans="4:4">
      <c r="D281" s="24" t="str">
        <f t="shared" si="15"/>
        <v/>
      </c>
    </row>
    <row r="282" spans="4:4">
      <c r="D282" s="24" t="str">
        <f t="shared" si="15"/>
        <v/>
      </c>
    </row>
    <row r="283" spans="4:4">
      <c r="D283" s="24" t="str">
        <f t="shared" si="15"/>
        <v/>
      </c>
    </row>
    <row r="284" spans="4:4">
      <c r="D284" s="24" t="str">
        <f t="shared" si="15"/>
        <v/>
      </c>
    </row>
    <row r="285" spans="4:4">
      <c r="D285" s="24" t="str">
        <f t="shared" si="15"/>
        <v/>
      </c>
    </row>
    <row r="286" spans="4:4">
      <c r="D286" s="24" t="str">
        <f t="shared" si="15"/>
        <v/>
      </c>
    </row>
    <row r="287" spans="4:4">
      <c r="D287" s="24" t="str">
        <f t="shared" si="15"/>
        <v/>
      </c>
    </row>
    <row r="288" spans="4:4">
      <c r="D288" s="24" t="str">
        <f t="shared" si="15"/>
        <v/>
      </c>
    </row>
    <row r="289" spans="4:4">
      <c r="D289" s="24" t="str">
        <f t="shared" si="15"/>
        <v/>
      </c>
    </row>
    <row r="290" spans="4:4">
      <c r="D290" s="24" t="str">
        <f t="shared" si="15"/>
        <v/>
      </c>
    </row>
    <row r="291" spans="4:4">
      <c r="D291" s="24" t="str">
        <f t="shared" si="15"/>
        <v/>
      </c>
    </row>
    <row r="292" spans="4:4">
      <c r="D292" s="24" t="str">
        <f t="shared" si="15"/>
        <v/>
      </c>
    </row>
    <row r="293" spans="4:4">
      <c r="D293" s="24" t="str">
        <f t="shared" si="15"/>
        <v/>
      </c>
    </row>
    <row r="294" spans="4:4">
      <c r="D294" s="24" t="str">
        <f t="shared" si="15"/>
        <v/>
      </c>
    </row>
    <row r="295" spans="4:4">
      <c r="D295" s="24" t="str">
        <f t="shared" si="15"/>
        <v/>
      </c>
    </row>
    <row r="296" spans="4:4">
      <c r="D296" s="24" t="str">
        <f t="shared" si="15"/>
        <v/>
      </c>
    </row>
    <row r="297" spans="4:4">
      <c r="D297" s="24" t="str">
        <f t="shared" si="15"/>
        <v/>
      </c>
    </row>
    <row r="298" spans="4:4">
      <c r="D298" s="24" t="str">
        <f t="shared" si="15"/>
        <v/>
      </c>
    </row>
    <row r="299" spans="4:4">
      <c r="D299" s="24" t="str">
        <f t="shared" si="15"/>
        <v/>
      </c>
    </row>
    <row r="300" spans="4:4">
      <c r="D300" s="24" t="str">
        <f t="shared" si="15"/>
        <v/>
      </c>
    </row>
    <row r="301" spans="4:4">
      <c r="D301" s="24" t="str">
        <f t="shared" si="15"/>
        <v/>
      </c>
    </row>
    <row r="302" spans="4:4">
      <c r="D302" s="24" t="str">
        <f t="shared" si="15"/>
        <v/>
      </c>
    </row>
    <row r="303" spans="4:4">
      <c r="D303" s="24" t="str">
        <f t="shared" si="15"/>
        <v/>
      </c>
    </row>
    <row r="304" spans="4:4">
      <c r="D304" s="24" t="str">
        <f t="shared" si="15"/>
        <v/>
      </c>
    </row>
    <row r="305" spans="4:4">
      <c r="D305" s="24" t="str">
        <f t="shared" si="15"/>
        <v/>
      </c>
    </row>
    <row r="306" spans="4:4">
      <c r="D306" s="24" t="str">
        <f t="shared" si="15"/>
        <v/>
      </c>
    </row>
    <row r="307" spans="4:4">
      <c r="D307" s="24" t="str">
        <f t="shared" si="15"/>
        <v/>
      </c>
    </row>
    <row r="308" spans="4:4">
      <c r="D308" s="24" t="str">
        <f t="shared" si="15"/>
        <v/>
      </c>
    </row>
    <row r="309" spans="4:4">
      <c r="D309" s="24" t="str">
        <f t="shared" si="15"/>
        <v/>
      </c>
    </row>
    <row r="310" spans="4:4">
      <c r="D310" s="24" t="str">
        <f t="shared" si="15"/>
        <v/>
      </c>
    </row>
    <row r="311" spans="4:4">
      <c r="D311" s="24" t="str">
        <f t="shared" si="15"/>
        <v/>
      </c>
    </row>
    <row r="312" spans="4:4">
      <c r="D312" s="24" t="str">
        <f t="shared" si="15"/>
        <v/>
      </c>
    </row>
    <row r="313" spans="4:4">
      <c r="D313" s="24" t="str">
        <f t="shared" si="15"/>
        <v/>
      </c>
    </row>
    <row r="314" spans="4:4">
      <c r="D314" s="24" t="str">
        <f t="shared" si="15"/>
        <v/>
      </c>
    </row>
    <row r="315" spans="4:4">
      <c r="D315" s="24" t="str">
        <f t="shared" si="15"/>
        <v/>
      </c>
    </row>
    <row r="316" spans="4:4">
      <c r="D316" s="24" t="str">
        <f t="shared" si="15"/>
        <v/>
      </c>
    </row>
    <row r="317" spans="4:4">
      <c r="D317" s="24" t="str">
        <f t="shared" si="15"/>
        <v/>
      </c>
    </row>
    <row r="318" spans="4:4">
      <c r="D318" s="24" t="str">
        <f t="shared" si="15"/>
        <v/>
      </c>
    </row>
    <row r="319" spans="4:4">
      <c r="D319" s="24" t="str">
        <f t="shared" si="15"/>
        <v/>
      </c>
    </row>
    <row r="320" spans="4:4">
      <c r="D320" s="24" t="str">
        <f t="shared" si="15"/>
        <v/>
      </c>
    </row>
    <row r="321" spans="4:4">
      <c r="D321" s="24" t="str">
        <f t="shared" si="15"/>
        <v/>
      </c>
    </row>
    <row r="322" spans="4:4">
      <c r="D322" s="24" t="str">
        <f t="shared" si="15"/>
        <v/>
      </c>
    </row>
    <row r="323" spans="4:4">
      <c r="D323" s="24" t="str">
        <f t="shared" si="15"/>
        <v/>
      </c>
    </row>
    <row r="324" spans="4:4">
      <c r="D324" s="24" t="str">
        <f t="shared" si="15"/>
        <v/>
      </c>
    </row>
    <row r="325" spans="4:4">
      <c r="D325" s="24" t="str">
        <f t="shared" si="15"/>
        <v/>
      </c>
    </row>
    <row r="326" spans="4:4">
      <c r="D326" s="24" t="str">
        <f t="shared" si="15"/>
        <v/>
      </c>
    </row>
    <row r="327" spans="4:4">
      <c r="D327" s="24" t="str">
        <f t="shared" si="15"/>
        <v/>
      </c>
    </row>
    <row r="328" spans="4:4">
      <c r="D328" s="24" t="str">
        <f t="shared" si="15"/>
        <v/>
      </c>
    </row>
    <row r="329" spans="4:4">
      <c r="D329" s="24" t="str">
        <f t="shared" si="15"/>
        <v/>
      </c>
    </row>
    <row r="330" spans="4:4">
      <c r="D330" s="24" t="str">
        <f t="shared" ref="D330:D341" si="16">A330&amp;B330&amp;C330&amp;F330</f>
        <v/>
      </c>
    </row>
    <row r="331" spans="4:4">
      <c r="D331" s="24" t="str">
        <f t="shared" si="16"/>
        <v/>
      </c>
    </row>
    <row r="332" spans="4:4">
      <c r="D332" s="24" t="str">
        <f t="shared" si="16"/>
        <v/>
      </c>
    </row>
    <row r="333" spans="4:4">
      <c r="D333" s="24" t="str">
        <f t="shared" si="16"/>
        <v/>
      </c>
    </row>
    <row r="334" spans="4:4">
      <c r="D334" s="24" t="str">
        <f t="shared" si="16"/>
        <v/>
      </c>
    </row>
    <row r="335" spans="4:4">
      <c r="D335" s="24" t="str">
        <f t="shared" si="16"/>
        <v/>
      </c>
    </row>
    <row r="336" spans="4:4">
      <c r="D336" s="24" t="str">
        <f t="shared" si="16"/>
        <v/>
      </c>
    </row>
    <row r="337" spans="4:4">
      <c r="D337" s="24" t="str">
        <f t="shared" si="16"/>
        <v/>
      </c>
    </row>
    <row r="338" spans="4:4">
      <c r="D338" s="24" t="str">
        <f t="shared" si="16"/>
        <v/>
      </c>
    </row>
    <row r="339" spans="4:4">
      <c r="D339" s="24" t="str">
        <f t="shared" si="16"/>
        <v/>
      </c>
    </row>
    <row r="340" spans="4:4">
      <c r="D340" s="24" t="str">
        <f t="shared" si="16"/>
        <v/>
      </c>
    </row>
    <row r="341" spans="4:4">
      <c r="D341" s="24" t="str">
        <f t="shared" si="16"/>
        <v/>
      </c>
    </row>
  </sheetData>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C341D-EEEB-4AFE-900F-33EFE7718D28}">
  <dimension ref="A1:A13"/>
  <sheetViews>
    <sheetView workbookViewId="0">
      <selection activeCell="H25" sqref="H25"/>
    </sheetView>
  </sheetViews>
  <sheetFormatPr defaultRowHeight="18"/>
  <cols>
    <col min="1" max="1" width="23.33203125" bestFit="1" customWidth="1"/>
  </cols>
  <sheetData>
    <row r="1" spans="1:1">
      <c r="A1" s="24" t="s">
        <v>159</v>
      </c>
    </row>
    <row r="2" spans="1:1">
      <c r="A2" s="24" t="s">
        <v>34</v>
      </c>
    </row>
    <row r="3" spans="1:1">
      <c r="A3" s="24" t="s">
        <v>116</v>
      </c>
    </row>
    <row r="4" spans="1:1">
      <c r="A4" s="24" t="s">
        <v>127</v>
      </c>
    </row>
    <row r="5" spans="1:1">
      <c r="A5" s="24" t="s">
        <v>92</v>
      </c>
    </row>
    <row r="6" spans="1:1">
      <c r="A6" s="24" t="s">
        <v>131</v>
      </c>
    </row>
    <row r="7" spans="1:1">
      <c r="A7" s="24" t="s">
        <v>111</v>
      </c>
    </row>
    <row r="8" spans="1:1">
      <c r="A8" s="24" t="s">
        <v>135</v>
      </c>
    </row>
    <row r="9" spans="1:1">
      <c r="A9" s="24" t="s">
        <v>26</v>
      </c>
    </row>
    <row r="10" spans="1:1">
      <c r="A10" s="24" t="s">
        <v>104</v>
      </c>
    </row>
    <row r="11" spans="1:1">
      <c r="A11" s="24" t="s">
        <v>106</v>
      </c>
    </row>
    <row r="12" spans="1:1">
      <c r="A12" s="24"/>
    </row>
    <row r="13" spans="1:1">
      <c r="A13" s="24"/>
    </row>
  </sheetData>
  <phoneticPr fontId="2"/>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F5887-A80E-4EE7-A61A-D2F6783CD8CD}">
  <dimension ref="A1:J11"/>
  <sheetViews>
    <sheetView workbookViewId="0">
      <selection activeCell="H25" sqref="H25"/>
    </sheetView>
  </sheetViews>
  <sheetFormatPr defaultRowHeight="18"/>
  <cols>
    <col min="2" max="2" width="15" bestFit="1" customWidth="1"/>
    <col min="3" max="3" width="23.83203125" customWidth="1"/>
    <col min="4" max="4" width="19.08203125" customWidth="1"/>
    <col min="5" max="5" width="10.1640625" bestFit="1" customWidth="1"/>
    <col min="6" max="6" width="12.6640625" bestFit="1" customWidth="1"/>
    <col min="8" max="8" width="10" bestFit="1" customWidth="1"/>
    <col min="9" max="9" width="11.4140625" bestFit="1" customWidth="1"/>
    <col min="10" max="10" width="10.9140625" customWidth="1"/>
  </cols>
  <sheetData>
    <row r="1" spans="1:10">
      <c r="A1" s="24" t="s">
        <v>34</v>
      </c>
      <c r="B1" s="24" t="s">
        <v>116</v>
      </c>
      <c r="C1" s="24" t="s">
        <v>127</v>
      </c>
      <c r="D1" s="24" t="s">
        <v>40</v>
      </c>
      <c r="E1" s="24" t="s">
        <v>131</v>
      </c>
      <c r="F1" s="24" t="s">
        <v>111</v>
      </c>
      <c r="G1" s="24" t="s">
        <v>135</v>
      </c>
      <c r="H1" s="24" t="s">
        <v>26</v>
      </c>
      <c r="I1" s="24" t="s">
        <v>104</v>
      </c>
      <c r="J1" s="24" t="s">
        <v>106</v>
      </c>
    </row>
    <row r="2" spans="1:10">
      <c r="A2" s="24" t="s">
        <v>115</v>
      </c>
      <c r="B2" s="24" t="s">
        <v>117</v>
      </c>
      <c r="C2" s="24" t="s">
        <v>160</v>
      </c>
      <c r="D2" s="24" t="s">
        <v>161</v>
      </c>
      <c r="E2" s="24" t="s">
        <v>94</v>
      </c>
      <c r="F2" s="24" t="s">
        <v>112</v>
      </c>
      <c r="G2" s="24" t="s">
        <v>137</v>
      </c>
      <c r="H2" s="24" t="s">
        <v>53</v>
      </c>
      <c r="I2" s="24" t="s">
        <v>105</v>
      </c>
      <c r="J2" s="24" t="s">
        <v>108</v>
      </c>
    </row>
    <row r="3" spans="1:10">
      <c r="B3" s="24" t="s">
        <v>122</v>
      </c>
      <c r="C3" s="24"/>
      <c r="D3" s="24"/>
      <c r="E3" s="24" t="s">
        <v>95</v>
      </c>
      <c r="F3" s="24"/>
      <c r="H3" s="24" t="s">
        <v>96</v>
      </c>
      <c r="I3" s="24"/>
      <c r="J3" s="24" t="s">
        <v>110</v>
      </c>
    </row>
    <row r="4" spans="1:10">
      <c r="B4" s="24" t="s">
        <v>124</v>
      </c>
      <c r="C4" s="24"/>
      <c r="D4" s="24"/>
      <c r="E4" s="24" t="s">
        <v>93</v>
      </c>
      <c r="H4" s="24" t="s">
        <v>97</v>
      </c>
      <c r="I4" s="24"/>
      <c r="J4" s="24"/>
    </row>
    <row r="5" spans="1:10">
      <c r="B5" s="24" t="s">
        <v>126</v>
      </c>
      <c r="C5" s="24"/>
      <c r="H5" s="24" t="s">
        <v>101</v>
      </c>
      <c r="I5" s="24"/>
    </row>
    <row r="6" spans="1:10">
      <c r="H6" s="24" t="s">
        <v>102</v>
      </c>
      <c r="I6" s="24"/>
    </row>
    <row r="7" spans="1:10">
      <c r="H7" s="24" t="s">
        <v>103</v>
      </c>
    </row>
    <row r="8" spans="1:10">
      <c r="H8" s="24" t="s">
        <v>192</v>
      </c>
    </row>
    <row r="9" spans="1:10">
      <c r="H9" s="24" t="s">
        <v>193</v>
      </c>
    </row>
    <row r="10" spans="1:10">
      <c r="H10" s="24" t="s">
        <v>194</v>
      </c>
    </row>
    <row r="11" spans="1:10">
      <c r="H11" s="24" t="s">
        <v>214</v>
      </c>
    </row>
  </sheetData>
  <phoneticPr fontId="2"/>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9BC6E-C5B6-4F05-9047-5A43AD0CD73B}">
  <dimension ref="A1:Z97"/>
  <sheetViews>
    <sheetView topLeftCell="Q1" workbookViewId="0">
      <selection activeCell="H25" sqref="H25"/>
    </sheetView>
  </sheetViews>
  <sheetFormatPr defaultRowHeight="18"/>
  <cols>
    <col min="1" max="1" width="13.58203125" customWidth="1"/>
    <col min="2" max="2" width="25.33203125" bestFit="1" customWidth="1"/>
    <col min="3" max="3" width="21.1640625" bestFit="1" customWidth="1"/>
    <col min="4" max="4" width="25.1640625" bestFit="1" customWidth="1"/>
    <col min="5" max="5" width="16.5" customWidth="1"/>
    <col min="6" max="6" width="12" bestFit="1" customWidth="1"/>
    <col min="7" max="7" width="38.08203125" bestFit="1" customWidth="1"/>
    <col min="8" max="8" width="12.6640625" bestFit="1" customWidth="1"/>
    <col min="9" max="10" width="13" bestFit="1" customWidth="1"/>
    <col min="11" max="11" width="14.33203125" customWidth="1"/>
    <col min="12" max="12" width="13" customWidth="1"/>
    <col min="13" max="13" width="24" bestFit="1" customWidth="1"/>
    <col min="14" max="14" width="27.9140625" bestFit="1" customWidth="1"/>
    <col min="15" max="15" width="52.1640625" bestFit="1" customWidth="1"/>
    <col min="16" max="16" width="28.9140625" bestFit="1" customWidth="1"/>
    <col min="17" max="17" width="24" bestFit="1" customWidth="1"/>
    <col min="18" max="18" width="27.9140625" bestFit="1" customWidth="1"/>
    <col min="19" max="19" width="28.9140625" bestFit="1" customWidth="1"/>
    <col min="20" max="20" width="17.6640625" bestFit="1" customWidth="1"/>
    <col min="21" max="21" width="36.83203125" bestFit="1" customWidth="1"/>
    <col min="22" max="22" width="20.83203125" bestFit="1" customWidth="1"/>
    <col min="23" max="23" width="29.4140625" bestFit="1" customWidth="1"/>
    <col min="24" max="24" width="13.08203125" customWidth="1"/>
    <col min="25" max="25" width="12.58203125" customWidth="1"/>
    <col min="26" max="26" width="30.83203125" bestFit="1" customWidth="1"/>
  </cols>
  <sheetData>
    <row r="1" spans="1:26">
      <c r="A1" s="24" t="s">
        <v>115</v>
      </c>
      <c r="B1" s="24" t="s">
        <v>117</v>
      </c>
      <c r="C1" s="24" t="s">
        <v>122</v>
      </c>
      <c r="D1" s="24" t="s">
        <v>124</v>
      </c>
      <c r="E1" s="24" t="s">
        <v>126</v>
      </c>
      <c r="F1" s="24" t="s">
        <v>160</v>
      </c>
      <c r="G1" s="24" t="s">
        <v>161</v>
      </c>
      <c r="H1" s="24" t="s">
        <v>94</v>
      </c>
      <c r="I1" s="24" t="s">
        <v>95</v>
      </c>
      <c r="J1" s="24" t="s">
        <v>93</v>
      </c>
      <c r="K1" s="24" t="s">
        <v>165</v>
      </c>
      <c r="L1" s="24" t="s">
        <v>137</v>
      </c>
      <c r="M1" s="24" t="s">
        <v>53</v>
      </c>
      <c r="N1" s="24" t="s">
        <v>96</v>
      </c>
      <c r="O1" s="24" t="s">
        <v>209</v>
      </c>
      <c r="P1" s="24" t="s">
        <v>97</v>
      </c>
      <c r="Q1" s="24" t="s">
        <v>101</v>
      </c>
      <c r="R1" s="24" t="s">
        <v>102</v>
      </c>
      <c r="S1" s="24" t="s">
        <v>103</v>
      </c>
      <c r="T1" s="24" t="s">
        <v>100</v>
      </c>
      <c r="U1" s="24" t="s">
        <v>214</v>
      </c>
      <c r="V1" s="24" t="s">
        <v>98</v>
      </c>
      <c r="W1" s="24" t="s">
        <v>99</v>
      </c>
      <c r="X1" s="24" t="s">
        <v>105</v>
      </c>
      <c r="Y1" s="24" t="s">
        <v>108</v>
      </c>
      <c r="Z1" s="24" t="s">
        <v>110</v>
      </c>
    </row>
    <row r="2" spans="1:26">
      <c r="A2" s="24" t="s">
        <v>114</v>
      </c>
      <c r="B2" s="24" t="s">
        <v>120</v>
      </c>
      <c r="C2" s="24" t="s">
        <v>121</v>
      </c>
      <c r="D2" s="24" t="s">
        <v>123</v>
      </c>
      <c r="E2" s="24" t="s">
        <v>125</v>
      </c>
      <c r="F2" s="24" t="s">
        <v>195</v>
      </c>
      <c r="G2" s="24" t="s">
        <v>128</v>
      </c>
      <c r="H2" s="24" t="s">
        <v>205</v>
      </c>
      <c r="I2" s="24" t="s">
        <v>132</v>
      </c>
      <c r="J2" s="24" t="s">
        <v>133</v>
      </c>
      <c r="K2" s="24" t="s">
        <v>134</v>
      </c>
      <c r="L2" s="24" t="s">
        <v>136</v>
      </c>
      <c r="M2" s="24" t="s">
        <v>138</v>
      </c>
      <c r="N2" s="24" t="s">
        <v>140</v>
      </c>
      <c r="O2" s="24"/>
      <c r="P2" s="24" t="s">
        <v>167</v>
      </c>
      <c r="Q2" s="24" t="s">
        <v>144</v>
      </c>
      <c r="R2" s="24" t="s">
        <v>146</v>
      </c>
      <c r="S2" s="24" t="s">
        <v>148</v>
      </c>
      <c r="T2" s="24" t="s">
        <v>150</v>
      </c>
      <c r="U2" s="24" t="s">
        <v>213</v>
      </c>
      <c r="V2" s="24" t="s">
        <v>152</v>
      </c>
      <c r="W2" s="24" t="s">
        <v>154</v>
      </c>
      <c r="X2" s="24" t="s">
        <v>156</v>
      </c>
      <c r="Y2" s="24" t="s">
        <v>107</v>
      </c>
      <c r="Z2" s="24" t="s">
        <v>158</v>
      </c>
    </row>
    <row r="3" spans="1:26">
      <c r="F3" s="24" t="s">
        <v>196</v>
      </c>
      <c r="G3" s="24" t="s">
        <v>129</v>
      </c>
      <c r="H3" s="24" t="s">
        <v>206</v>
      </c>
      <c r="K3" t="s">
        <v>166</v>
      </c>
      <c r="M3" s="24" t="s">
        <v>139</v>
      </c>
      <c r="N3" s="24" t="s">
        <v>141</v>
      </c>
      <c r="P3" s="24" t="s">
        <v>143</v>
      </c>
      <c r="Q3" s="24" t="s">
        <v>145</v>
      </c>
      <c r="R3" s="24" t="s">
        <v>147</v>
      </c>
      <c r="S3" s="24" t="s">
        <v>149</v>
      </c>
      <c r="T3" s="24" t="s">
        <v>151</v>
      </c>
      <c r="U3" t="s">
        <v>216</v>
      </c>
      <c r="V3" s="24" t="s">
        <v>153</v>
      </c>
      <c r="W3" s="24" t="s">
        <v>155</v>
      </c>
      <c r="X3" s="24" t="s">
        <v>157</v>
      </c>
      <c r="Z3" s="24" t="s">
        <v>109</v>
      </c>
    </row>
    <row r="4" spans="1:26">
      <c r="F4" s="24" t="s">
        <v>197</v>
      </c>
      <c r="G4" s="24" t="s">
        <v>130</v>
      </c>
      <c r="H4" s="24" t="s">
        <v>207</v>
      </c>
      <c r="M4" s="24" t="s">
        <v>174</v>
      </c>
      <c r="N4" s="24" t="s">
        <v>175</v>
      </c>
      <c r="P4" s="24" t="s">
        <v>179</v>
      </c>
      <c r="Q4" s="24" t="s">
        <v>176</v>
      </c>
      <c r="R4" s="24" t="s">
        <v>177</v>
      </c>
      <c r="S4" s="24" t="s">
        <v>178</v>
      </c>
      <c r="T4" s="24" t="s">
        <v>180</v>
      </c>
      <c r="U4" t="s">
        <v>220</v>
      </c>
      <c r="V4" s="24" t="s">
        <v>181</v>
      </c>
      <c r="W4" s="24" t="s">
        <v>208</v>
      </c>
    </row>
    <row r="5" spans="1:26">
      <c r="F5" s="24" t="s">
        <v>198</v>
      </c>
      <c r="G5" s="24"/>
    </row>
    <row r="6" spans="1:26">
      <c r="F6" s="24"/>
      <c r="G6" s="24"/>
    </row>
    <row r="7" spans="1:26">
      <c r="F7" s="24"/>
      <c r="G7" s="24"/>
    </row>
    <row r="8" spans="1:26">
      <c r="F8" s="24"/>
      <c r="G8" s="24"/>
    </row>
    <row r="12" spans="1:26">
      <c r="A12" s="24"/>
      <c r="B12" s="24"/>
    </row>
    <row r="13" spans="1:26">
      <c r="A13" s="24"/>
      <c r="B13" s="24"/>
    </row>
    <row r="14" spans="1:26">
      <c r="A14" s="24"/>
      <c r="B14" s="24"/>
    </row>
    <row r="15" spans="1:26">
      <c r="A15" s="24"/>
      <c r="B15" s="24"/>
    </row>
    <row r="16" spans="1:26">
      <c r="A16" s="24"/>
      <c r="B16" s="24"/>
    </row>
    <row r="17" spans="1:2">
      <c r="A17" s="24"/>
      <c r="B17" s="24"/>
    </row>
    <row r="18" spans="1:2">
      <c r="A18" s="24"/>
      <c r="B18" s="24"/>
    </row>
    <row r="19" spans="1:2">
      <c r="A19" s="24"/>
      <c r="B19" s="24"/>
    </row>
    <row r="20" spans="1:2">
      <c r="A20" s="24"/>
      <c r="B20" s="24"/>
    </row>
    <row r="21" spans="1:2">
      <c r="A21" s="24"/>
      <c r="B21" s="24"/>
    </row>
    <row r="22" spans="1:2">
      <c r="A22" s="24"/>
      <c r="B22" s="24"/>
    </row>
    <row r="23" spans="1:2">
      <c r="A23" s="24"/>
      <c r="B23" s="24"/>
    </row>
    <row r="24" spans="1:2">
      <c r="A24" s="24"/>
      <c r="B24" s="24"/>
    </row>
    <row r="25" spans="1:2">
      <c r="A25" s="24"/>
      <c r="B25" s="24"/>
    </row>
    <row r="26" spans="1:2">
      <c r="A26" s="24"/>
      <c r="B26" s="24"/>
    </row>
    <row r="27" spans="1:2">
      <c r="A27" s="24"/>
      <c r="B27" s="24"/>
    </row>
    <row r="28" spans="1:2">
      <c r="A28" s="24"/>
      <c r="B28" s="24"/>
    </row>
    <row r="29" spans="1:2">
      <c r="A29" s="24"/>
      <c r="B29" s="24"/>
    </row>
    <row r="30" spans="1:2">
      <c r="A30" s="24"/>
      <c r="B30" s="24"/>
    </row>
    <row r="31" spans="1:2">
      <c r="A31" s="24"/>
      <c r="B31" s="24"/>
    </row>
    <row r="32" spans="1:2">
      <c r="A32" s="24"/>
      <c r="B32" s="24"/>
    </row>
    <row r="33" spans="1:2">
      <c r="A33" s="24"/>
      <c r="B33" s="24"/>
    </row>
    <row r="34" spans="1:2">
      <c r="A34" s="24"/>
      <c r="B34" s="24"/>
    </row>
    <row r="35" spans="1:2">
      <c r="A35" s="24"/>
      <c r="B35" s="24"/>
    </row>
    <row r="36" spans="1:2">
      <c r="A36" s="24"/>
      <c r="B36" s="24"/>
    </row>
    <row r="37" spans="1:2">
      <c r="A37" s="24"/>
      <c r="B37" s="24"/>
    </row>
    <row r="38" spans="1:2">
      <c r="A38" s="24"/>
      <c r="B38" s="24"/>
    </row>
    <row r="39" spans="1:2">
      <c r="A39" s="24"/>
      <c r="B39" s="24"/>
    </row>
    <row r="40" spans="1:2">
      <c r="A40" s="24"/>
      <c r="B40" s="24"/>
    </row>
    <row r="41" spans="1:2">
      <c r="A41" s="24"/>
      <c r="B41" s="24"/>
    </row>
    <row r="42" spans="1:2">
      <c r="A42" s="24"/>
      <c r="B42" s="24"/>
    </row>
    <row r="43" spans="1:2">
      <c r="A43" s="24"/>
      <c r="B43" s="24"/>
    </row>
    <row r="44" spans="1:2">
      <c r="A44" s="24"/>
      <c r="B44" s="24"/>
    </row>
    <row r="45" spans="1:2">
      <c r="A45" s="24"/>
      <c r="B45" s="24"/>
    </row>
    <row r="46" spans="1:2">
      <c r="A46" s="24"/>
      <c r="B46" s="24"/>
    </row>
    <row r="47" spans="1:2">
      <c r="A47" s="24"/>
      <c r="B47" s="24"/>
    </row>
    <row r="48" spans="1:2">
      <c r="A48" s="24"/>
      <c r="B48" s="24"/>
    </row>
    <row r="49" spans="1:2">
      <c r="A49" s="24"/>
      <c r="B49" s="24"/>
    </row>
    <row r="50" spans="1:2">
      <c r="A50" s="24"/>
      <c r="B50" s="24"/>
    </row>
    <row r="51" spans="1:2">
      <c r="A51" s="24"/>
      <c r="B51" s="24"/>
    </row>
    <row r="52" spans="1:2">
      <c r="A52" s="24"/>
      <c r="B52" s="24"/>
    </row>
    <row r="53" spans="1:2">
      <c r="A53" s="24"/>
      <c r="B53" s="24"/>
    </row>
    <row r="54" spans="1:2">
      <c r="A54" s="24"/>
      <c r="B54" s="24"/>
    </row>
    <row r="55" spans="1:2">
      <c r="A55" s="24"/>
      <c r="B55" s="24"/>
    </row>
    <row r="56" spans="1:2">
      <c r="A56" s="24"/>
      <c r="B56" s="24"/>
    </row>
    <row r="57" spans="1:2">
      <c r="A57" s="24"/>
      <c r="B57" s="24"/>
    </row>
    <row r="58" spans="1:2">
      <c r="A58" s="24"/>
      <c r="B58" s="24"/>
    </row>
    <row r="59" spans="1:2">
      <c r="A59" s="24"/>
      <c r="B59" s="24"/>
    </row>
    <row r="60" spans="1:2">
      <c r="A60" s="24"/>
      <c r="B60" s="24"/>
    </row>
    <row r="61" spans="1:2">
      <c r="A61" s="24"/>
      <c r="B61" s="24"/>
    </row>
    <row r="62" spans="1:2">
      <c r="A62" s="24"/>
      <c r="B62" s="24"/>
    </row>
    <row r="63" spans="1:2">
      <c r="A63" s="24"/>
      <c r="B63" s="24"/>
    </row>
    <row r="64" spans="1:2">
      <c r="A64" s="24"/>
      <c r="B64" s="24"/>
    </row>
    <row r="65" spans="1:2">
      <c r="A65" s="24"/>
      <c r="B65" s="24"/>
    </row>
    <row r="66" spans="1:2">
      <c r="A66" s="24"/>
      <c r="B66" s="24"/>
    </row>
    <row r="67" spans="1:2">
      <c r="A67" s="24"/>
      <c r="B67" s="24"/>
    </row>
    <row r="68" spans="1:2">
      <c r="A68" s="24"/>
      <c r="B68" s="24"/>
    </row>
    <row r="69" spans="1:2">
      <c r="A69" s="24"/>
      <c r="B69" s="24"/>
    </row>
    <row r="70" spans="1:2">
      <c r="A70" s="24"/>
      <c r="B70" s="24"/>
    </row>
    <row r="71" spans="1:2">
      <c r="A71" s="24"/>
      <c r="B71" s="24"/>
    </row>
    <row r="72" spans="1:2">
      <c r="A72" s="24"/>
      <c r="B72" s="24"/>
    </row>
    <row r="73" spans="1:2">
      <c r="A73" s="24"/>
      <c r="B73" s="24"/>
    </row>
    <row r="74" spans="1:2">
      <c r="A74" s="24"/>
      <c r="B74" s="24"/>
    </row>
    <row r="75" spans="1:2">
      <c r="A75" s="24"/>
      <c r="B75" s="24"/>
    </row>
    <row r="76" spans="1:2">
      <c r="A76" s="24"/>
      <c r="B76" s="24"/>
    </row>
    <row r="77" spans="1:2">
      <c r="A77" s="24"/>
      <c r="B77" s="24"/>
    </row>
    <row r="78" spans="1:2">
      <c r="A78" s="24"/>
      <c r="B78" s="24"/>
    </row>
    <row r="79" spans="1:2">
      <c r="A79" s="24"/>
      <c r="B79" s="24"/>
    </row>
    <row r="80" spans="1:2">
      <c r="A80" s="24"/>
      <c r="B80" s="24"/>
    </row>
    <row r="81" spans="1:2">
      <c r="A81" s="24"/>
      <c r="B81" s="24"/>
    </row>
    <row r="82" spans="1:2">
      <c r="A82" s="24"/>
      <c r="B82" s="24"/>
    </row>
    <row r="83" spans="1:2">
      <c r="A83" s="24"/>
      <c r="B83" s="24"/>
    </row>
    <row r="84" spans="1:2">
      <c r="A84" s="24"/>
      <c r="B84" s="24"/>
    </row>
    <row r="85" spans="1:2">
      <c r="A85" s="24"/>
      <c r="B85" s="24"/>
    </row>
    <row r="86" spans="1:2">
      <c r="A86" s="24"/>
      <c r="B86" s="24"/>
    </row>
    <row r="87" spans="1:2">
      <c r="A87" s="24"/>
      <c r="B87" s="24"/>
    </row>
    <row r="88" spans="1:2">
      <c r="A88" s="24"/>
      <c r="B88" s="24"/>
    </row>
    <row r="89" spans="1:2">
      <c r="A89" s="24"/>
      <c r="B89" s="24"/>
    </row>
    <row r="90" spans="1:2">
      <c r="A90" s="24"/>
      <c r="B90" s="24"/>
    </row>
    <row r="91" spans="1:2">
      <c r="A91" s="24"/>
      <c r="B91" s="24"/>
    </row>
    <row r="92" spans="1:2">
      <c r="A92" s="24"/>
      <c r="B92" s="24"/>
    </row>
    <row r="93" spans="1:2">
      <c r="A93" s="24"/>
      <c r="B93" s="24"/>
    </row>
    <row r="94" spans="1:2">
      <c r="A94" s="24"/>
      <c r="B94" s="24"/>
    </row>
    <row r="95" spans="1:2">
      <c r="A95" s="24"/>
      <c r="B95" s="24"/>
    </row>
    <row r="96" spans="1:2">
      <c r="A96" s="24"/>
      <c r="B96" s="24"/>
    </row>
    <row r="97" spans="1:2">
      <c r="A97" s="24"/>
      <c r="B97" s="24"/>
    </row>
  </sheetData>
  <phoneticPr fontId="2"/>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EVバイクに関する情報(わ・れナンバー）</vt:lpstr>
      <vt:lpstr>EVバイクに関する情報 (わ・れナンバー以外　交付申請）</vt:lpstr>
      <vt:lpstr>EVバイクに関する情報(わナンバー以外　実績報告)</vt:lpstr>
      <vt:lpstr>Sheet1</vt:lpstr>
      <vt:lpstr>①データ</vt:lpstr>
      <vt:lpstr>②メーカー名</vt:lpstr>
      <vt:lpstr>③型式</vt:lpstr>
      <vt:lpstr>④グレード</vt:lpstr>
      <vt:lpstr>'EVバイクに関する情報 (わ・れナンバー以外　交付申請）'!Print_Area</vt:lpstr>
      <vt:lpstr>'EVバイクに関する情報(わ・れナンバー）'!Print_Area</vt:lpstr>
      <vt:lpstr>'EVバイクに関する情報(わナンバー以外　実績報告)'!Print_Area</vt:lpstr>
      <vt:lpstr>定価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PC23512JR142</dc:creator>
  <cp:lastModifiedBy>岸 啓輔</cp:lastModifiedBy>
  <cp:lastPrinted>2025-04-23T09:08:27Z</cp:lastPrinted>
  <dcterms:created xsi:type="dcterms:W3CDTF">2024-10-02T06:29:40Z</dcterms:created>
  <dcterms:modified xsi:type="dcterms:W3CDTF">2025-10-01T01:05:24Z</dcterms:modified>
</cp:coreProperties>
</file>